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lobal.gam.com\Filestore\Zurich\departments\Finance_Department\Group_Finance\Projects\Investor Workbook\Jun 2024\"/>
    </mc:Choice>
  </mc:AlternateContent>
  <xr:revisionPtr revIDLastSave="0" documentId="13_ncr:1_{DB76A9DD-62EC-4A6D-85D9-61CCA0144F7B}" xr6:coauthVersionLast="47" xr6:coauthVersionMax="47" xr10:uidLastSave="{00000000-0000-0000-0000-000000000000}"/>
  <bookViews>
    <workbookView xWindow="-120" yWindow="-120" windowWidth="29040" windowHeight="15840" tabRatio="971" xr2:uid="{00000000-000D-0000-FFFF-FFFF00000000}"/>
  </bookViews>
  <sheets>
    <sheet name="Table of contents" sheetId="11" r:id="rId1"/>
    <sheet name="Cognos_Office_Connection_Cache" sheetId="19" state="veryHidden" r:id="rId2"/>
    <sheet name="1) Income statement" sheetId="8" r:id="rId3"/>
    <sheet name="2) IM and FMS key figures" sheetId="15" r:id="rId4"/>
    <sheet name="3) Performance fees" sheetId="18" r:id="rId5"/>
    <sheet name="4) Balance sheet" sheetId="7" r:id="rId6"/>
    <sheet name="5) Statement of cash flows" sheetId="16" r:id="rId7"/>
    <sheet name="6a) AuM development" sheetId="5" r:id="rId8"/>
    <sheet name="6b) Investment Mangement AuM" sheetId="2" r:id="rId9"/>
    <sheet name="6c) Investment Management flows" sheetId="17" r:id="rId10"/>
    <sheet name="6d) Fund Management Service AuM" sheetId="3" r:id="rId11"/>
    <sheet name="7) Share information" sheetId="1" r:id="rId12"/>
    <sheet name="8) FX rates" sheetId="13" r:id="rId13"/>
  </sheets>
  <definedNames>
    <definedName name="ID" localSheetId="2" hidden="1">"43da3e85-e1ca-46c2-a75e-d525042911eb"</definedName>
    <definedName name="ID" localSheetId="3" hidden="1">"a2f38da5-192c-4d64-936e-bed87cd8fbd4"</definedName>
    <definedName name="ID" localSheetId="4" hidden="1">"1131c059-78c7-44c0-be0b-291287d4b1ab"</definedName>
    <definedName name="ID" localSheetId="5" hidden="1">"a61e281f-8f9c-4148-a8f4-405bdfd1ae39"</definedName>
    <definedName name="ID" localSheetId="6" hidden="1">"030feea2-d916-482f-8dda-ce075cf7a38e"</definedName>
    <definedName name="ID" localSheetId="7" hidden="1">"c6cbbd2b-7580-4245-a64d-0da63dbba821"</definedName>
    <definedName name="ID" localSheetId="8" hidden="1">"da05d186-6dc6-475d-bb2e-691d0b1f1464"</definedName>
    <definedName name="ID" localSheetId="9" hidden="1">"2ea9941b-18d4-4a46-9da1-fe21e21338b1"</definedName>
    <definedName name="ID" localSheetId="10" hidden="1">"b94da4bf-b027-4caf-9219-dfaa77df859b"</definedName>
    <definedName name="ID" localSheetId="11" hidden="1">"be32d9b5-24ef-47a4-b9fe-00fd2a73ede4"</definedName>
    <definedName name="ID" localSheetId="12" hidden="1">"b5331571-5524-4cbd-85be-a511245241fd"</definedName>
    <definedName name="ID" localSheetId="1" hidden="1">"090e28b5-92ba-400a-aa44-c66a6ec5057f"</definedName>
    <definedName name="ID" localSheetId="0" hidden="1">"681cd118-417d-4dc7-b3a5-9d508161f0bd"</definedName>
    <definedName name="_xlnm.Print_Area" localSheetId="4">'3) Performance fees'!$A$1:$T$36</definedName>
    <definedName name="_xlnm.Print_Area" localSheetId="6">'5) Statement of cash flows'!$A$1:$T$60</definedName>
    <definedName name="_xlnm.Print_Area" localSheetId="7">'6a) AuM development'!$B$1:$F$26</definedName>
    <definedName name="_xlnm.Print_Area" localSheetId="11">'7) Share information'!$A$1:$T$29</definedName>
    <definedName name="_xlnm.Print_Area" localSheetId="12">'8) FX rates'!$A$1:$V$25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E29" i="1" l="1"/>
  <c r="D29" i="1"/>
  <c r="C29" i="1"/>
  <c r="D12" i="15" l="1"/>
  <c r="D11" i="15"/>
  <c r="D10" i="15"/>
  <c r="D10" i="8" l="1"/>
  <c r="F14" i="2" l="1"/>
  <c r="F12" i="2"/>
  <c r="F11" i="2"/>
  <c r="F16" i="2" s="1"/>
  <c r="H14" i="2" l="1"/>
  <c r="H12" i="2"/>
  <c r="H11" i="2"/>
  <c r="J14" i="2"/>
  <c r="J15" i="2"/>
  <c r="J12" i="2"/>
  <c r="J11" i="2"/>
  <c r="L15" i="2"/>
  <c r="L14" i="2"/>
  <c r="L12" i="2"/>
  <c r="L11" i="2"/>
  <c r="N11" i="2"/>
  <c r="N15" i="2"/>
  <c r="N14" i="2"/>
  <c r="N12" i="2"/>
  <c r="P15" i="2"/>
  <c r="P14" i="2"/>
  <c r="P12" i="2"/>
  <c r="P11" i="2"/>
  <c r="R15" i="2"/>
  <c r="Q15" i="2"/>
  <c r="R14" i="2"/>
  <c r="R12" i="2"/>
  <c r="R11" i="2"/>
  <c r="C47" i="5" l="1"/>
  <c r="C41" i="5"/>
  <c r="C34" i="5"/>
  <c r="C26" i="5"/>
  <c r="C19" i="5"/>
  <c r="C11" i="5"/>
  <c r="K12" i="15" l="1"/>
  <c r="L40" i="8"/>
  <c r="L33" i="8"/>
  <c r="L39" i="8"/>
  <c r="L38" i="8"/>
  <c r="L37" i="8"/>
  <c r="L36" i="8"/>
  <c r="L35" i="8"/>
  <c r="L32" i="8"/>
  <c r="L27" i="8"/>
  <c r="L26" i="8"/>
  <c r="L25" i="8"/>
  <c r="L24" i="8"/>
  <c r="L23" i="8"/>
  <c r="L22" i="8"/>
  <c r="L21" i="8"/>
  <c r="L20" i="8"/>
  <c r="L19" i="8"/>
  <c r="L18" i="8"/>
  <c r="L17" i="8"/>
  <c r="L16" i="8"/>
  <c r="L13" i="8"/>
  <c r="L11" i="8"/>
  <c r="L10" i="8"/>
</calcChain>
</file>

<file path=xl/sharedStrings.xml><?xml version="1.0" encoding="utf-8"?>
<sst xmlns="http://schemas.openxmlformats.org/spreadsheetml/2006/main" count="701" uniqueCount="288">
  <si>
    <t>in Switzerland</t>
  </si>
  <si>
    <t>in the United Kingdom</t>
  </si>
  <si>
    <t>in the rest of Europe</t>
  </si>
  <si>
    <t>in the rest of the world</t>
  </si>
  <si>
    <t>Assets</t>
  </si>
  <si>
    <t>Equity</t>
  </si>
  <si>
    <t>PERSONNEL</t>
  </si>
  <si>
    <t>Market capitalisation at the end of the period (CHF m)</t>
  </si>
  <si>
    <t>Institutional clients</t>
  </si>
  <si>
    <t>Fixed income</t>
  </si>
  <si>
    <t>Group</t>
  </si>
  <si>
    <t>Market performance</t>
  </si>
  <si>
    <t>FX impact</t>
  </si>
  <si>
    <t>Net fee and commission income</t>
  </si>
  <si>
    <t>Personnel expenses</t>
  </si>
  <si>
    <t>General expenses</t>
  </si>
  <si>
    <t>Depreciation and amortisation</t>
  </si>
  <si>
    <t>Cash and cash equivalents</t>
  </si>
  <si>
    <t>Financial investments</t>
  </si>
  <si>
    <t>Liabilities</t>
  </si>
  <si>
    <t>Share capital</t>
  </si>
  <si>
    <t>Treasury shares</t>
  </si>
  <si>
    <t>Other equity components</t>
  </si>
  <si>
    <t>Liabilities and equity</t>
  </si>
  <si>
    <t>Cash flow from operating activities</t>
  </si>
  <si>
    <t>Cash flow from investing activities</t>
  </si>
  <si>
    <t>Cash flow from financing activities</t>
  </si>
  <si>
    <t>Effects of exchange rate changes on cash and cash equivalents</t>
  </si>
  <si>
    <t>SHARE INFORMATION (CHF)</t>
  </si>
  <si>
    <t>Shares issued at the end of the period</t>
  </si>
  <si>
    <t>Shares outstanding at the end of the period</t>
  </si>
  <si>
    <t>TREASURY SHARES</t>
  </si>
  <si>
    <t>n/a</t>
  </si>
  <si>
    <t>USD/CHF</t>
  </si>
  <si>
    <t>EUR/CHF</t>
  </si>
  <si>
    <t>GBP/CHF</t>
  </si>
  <si>
    <t>Net management fees and commissions</t>
  </si>
  <si>
    <t>(CHF M)</t>
  </si>
  <si>
    <t>(CHF BN)</t>
  </si>
  <si>
    <t>Number of full-time equivalents at the end of the period</t>
  </si>
  <si>
    <t>Switzerland</t>
  </si>
  <si>
    <t>Other</t>
  </si>
  <si>
    <t>Trade and other receivables</t>
  </si>
  <si>
    <t>Accrued income and prepaid expenses</t>
  </si>
  <si>
    <t>Trade and other payables</t>
  </si>
  <si>
    <t>Accrued expenses and deferred income</t>
  </si>
  <si>
    <t>Pension liabilities</t>
  </si>
  <si>
    <t>restated</t>
  </si>
  <si>
    <t>Average rate for the period</t>
  </si>
  <si>
    <t>Period-end rate</t>
  </si>
  <si>
    <t>RATIOS</t>
  </si>
  <si>
    <t>INVESTMENT MANAGEMENT</t>
  </si>
  <si>
    <t>Net management fees and commissions (CHF m)</t>
  </si>
  <si>
    <t>Net fee and commission income (CHF m)</t>
  </si>
  <si>
    <t>Investment
Management</t>
  </si>
  <si>
    <t>BY CLIENT SEGMENT (CHF BN)</t>
  </si>
  <si>
    <t>BY FUND DOMICILE (CHF BN)</t>
  </si>
  <si>
    <t>Net performance fees</t>
  </si>
  <si>
    <t>BY ASSET CLASS (CHF BN)</t>
  </si>
  <si>
    <t>Assets held for sale</t>
  </si>
  <si>
    <t>Current assets</t>
  </si>
  <si>
    <t>Other non-current assets</t>
  </si>
  <si>
    <t>Non-current assets</t>
  </si>
  <si>
    <t>Other current liabilities</t>
  </si>
  <si>
    <t>Current liabilities</t>
  </si>
  <si>
    <t>Other non-current liabilities</t>
  </si>
  <si>
    <t>Non-current liabilities</t>
  </si>
  <si>
    <t>Net performance fees (CHF m)</t>
  </si>
  <si>
    <t>Treasury shares held as a hedge for share-based compensation plans</t>
  </si>
  <si>
    <t>Treasury shares bought back for cancellation (2014-2017 programme)</t>
  </si>
  <si>
    <t>Intermediaries</t>
  </si>
  <si>
    <t>Highest price</t>
  </si>
  <si>
    <t>Lowest price</t>
  </si>
  <si>
    <t>AuM</t>
  </si>
  <si>
    <t>Assets under management at the end of the period (CHF bn)</t>
  </si>
  <si>
    <t>Average assets under management (CHF bn)</t>
  </si>
  <si>
    <t>BY CURRENCY (CHF BN)</t>
  </si>
  <si>
    <t>CHF</t>
  </si>
  <si>
    <t>USD</t>
  </si>
  <si>
    <t>EUR</t>
  </si>
  <si>
    <t>GBP</t>
  </si>
  <si>
    <t>GAM</t>
  </si>
  <si>
    <t>Absolute return</t>
  </si>
  <si>
    <t>Alternatives</t>
  </si>
  <si>
    <t>- Depreciation and amortisation</t>
  </si>
  <si>
    <t>- Share-based payment expenses</t>
  </si>
  <si>
    <t>- Other non-cash items</t>
  </si>
  <si>
    <t>- Financial investments and other financial assets</t>
  </si>
  <si>
    <t>- Accrued income and prepaid expenses (excluding accrued interest)</t>
  </si>
  <si>
    <t>- Trade and other payables</t>
  </si>
  <si>
    <t>- Accrued expenses and deferred income (excluding accrued interest)</t>
  </si>
  <si>
    <t>Interest received</t>
  </si>
  <si>
    <t>Interest paid</t>
  </si>
  <si>
    <t>Income taxes paid</t>
  </si>
  <si>
    <t>Purchase of property, equipment and intangible assets</t>
  </si>
  <si>
    <t>Purchase of treasury shares</t>
  </si>
  <si>
    <t>Income</t>
  </si>
  <si>
    <t>Expenses</t>
  </si>
  <si>
    <t>Net flows (CHF bn)</t>
  </si>
  <si>
    <t>Total fee margin (bps)</t>
  </si>
  <si>
    <t>Management fee margin (bps)</t>
  </si>
  <si>
    <t>Net flows</t>
  </si>
  <si>
    <t>Operating margin</t>
  </si>
  <si>
    <t>Compensation ratio</t>
  </si>
  <si>
    <t>Disposal of subsidiaries (net of cash)</t>
  </si>
  <si>
    <t>Diluted underlying EPS</t>
  </si>
  <si>
    <t>Basic underlying EPS</t>
  </si>
  <si>
    <t>Weighted average number of shares outstanding for basic EPS (m)</t>
  </si>
  <si>
    <t>Weighted average number of shares outstanding for diluted EPS (m)</t>
  </si>
  <si>
    <t>Underlying effective tax rate</t>
  </si>
  <si>
    <t>Average number of full-time equivalents</t>
  </si>
  <si>
    <t>- Impairment losses</t>
  </si>
  <si>
    <t>Fixed personnel expenses</t>
  </si>
  <si>
    <t>Variable personnel expenses</t>
  </si>
  <si>
    <t>BY PRODUCT TYPE (CHF BN)</t>
  </si>
  <si>
    <t>Segregated accounts</t>
  </si>
  <si>
    <t>Offshore</t>
  </si>
  <si>
    <t>LPs &amp; LLCs</t>
  </si>
  <si>
    <t>OEICs / unit trusts</t>
  </si>
  <si>
    <t>Global macro / managed futures</t>
  </si>
  <si>
    <t>Non-directional equity</t>
  </si>
  <si>
    <t>Other fixed income strategies</t>
  </si>
  <si>
    <t>Performance fee eligible assets</t>
  </si>
  <si>
    <t>3) PERFORMANCE FEE ELIGIBLE ASSETS AND INCOME</t>
  </si>
  <si>
    <t>6a) AUM DEVELOPMENT</t>
  </si>
  <si>
    <t>6b) INVESTMENT MANAGEMENT: AUM BREAKDOWNS</t>
  </si>
  <si>
    <t>6c) INVESTMENT MANAGEMENT: NET FLOW BREAKDOWNS</t>
  </si>
  <si>
    <t>6a) AuM development</t>
  </si>
  <si>
    <t>7) Share information and treasury shares</t>
  </si>
  <si>
    <t>8) Foreign exchange rates</t>
  </si>
  <si>
    <t>7) SHARE INFORMATION AND TREASURY SHARES</t>
  </si>
  <si>
    <t>8) FOREIGN EXCHANGE RATES</t>
  </si>
  <si>
    <t>1) Income statement</t>
  </si>
  <si>
    <t>4) Balance sheet</t>
  </si>
  <si>
    <t>5) Statement of cash flows</t>
  </si>
  <si>
    <t>5) STATEMENT OF CASH FLOWS</t>
  </si>
  <si>
    <t>1) INCOME STATEMENT</t>
  </si>
  <si>
    <t>4) BALANCE SHEET</t>
  </si>
  <si>
    <t>INCOME STATEMENT (CHF M)</t>
  </si>
  <si>
    <t>3) Performance fee eligible assets and income</t>
  </si>
  <si>
    <t>Diluted underlying EPS (CHF)</t>
  </si>
  <si>
    <t>In line with IFRS requirements, the half-yearly statements of cash flows are only presented on a condensed basis.</t>
  </si>
  <si>
    <t>Multi asset</t>
  </si>
  <si>
    <t>Ireland UCITS</t>
  </si>
  <si>
    <t>Rest of Europe</t>
  </si>
  <si>
    <t>Cash and cash equivalents at the beginning of the period</t>
  </si>
  <si>
    <t>Cash and cash equivalents at the end of the period</t>
  </si>
  <si>
    <t>Acquisition-related items</t>
  </si>
  <si>
    <t>Tax on acquisition-related items</t>
  </si>
  <si>
    <t>6b) Investment management: AuM breakdowns</t>
  </si>
  <si>
    <t>6c) Investment management: Net flow breakdowns</t>
  </si>
  <si>
    <t>Luxembourg SICAVs</t>
  </si>
  <si>
    <t>Other general expenses</t>
  </si>
  <si>
    <t>Closing price at the end of the period</t>
  </si>
  <si>
    <t>NET PERFORMANCE FEES (CHF M)</t>
  </si>
  <si>
    <t>Systematic</t>
  </si>
  <si>
    <t>Deferred payment for the acquisition of non-controlling interests</t>
  </si>
  <si>
    <t>- Other liabilities</t>
  </si>
  <si>
    <t>Net changes in:</t>
  </si>
  <si>
    <t>Treasury shares bought back for cancellation (2017-2020 programme)</t>
  </si>
  <si>
    <t>Financial liabilities</t>
  </si>
  <si>
    <t>FCP RAIF</t>
  </si>
  <si>
    <t>Income tax expense/(credit)</t>
  </si>
  <si>
    <t>Occupancy</t>
  </si>
  <si>
    <t>Technology and communication</t>
  </si>
  <si>
    <t>Data and research</t>
  </si>
  <si>
    <t>Professional and consulting services</t>
  </si>
  <si>
    <t>Marketing and travel</t>
  </si>
  <si>
    <t>Administration</t>
  </si>
  <si>
    <r>
      <rPr>
        <vertAlign val="superscript"/>
        <sz val="10"/>
        <rFont val="Arial"/>
        <family val="2"/>
      </rPr>
      <t>1</t>
    </r>
    <r>
      <rPr>
        <sz val="10"/>
        <rFont val="Arial"/>
        <family val="2"/>
      </rPr>
      <t xml:space="preserve"> Excludes performance fee eligible assets for which 100% of generated performance fees are paid to external partners.</t>
    </r>
  </si>
  <si>
    <r>
      <t>PERFORMANCE FEE ELIGIBLE ASSETS (CHF BN)</t>
    </r>
    <r>
      <rPr>
        <vertAlign val="superscript"/>
        <sz val="10"/>
        <rFont val="Arial"/>
        <family val="2"/>
      </rPr>
      <t>1</t>
    </r>
  </si>
  <si>
    <t>Payments of acquisition-related deferred consideration</t>
  </si>
  <si>
    <t>Dividend per share for the financial year (CHF)</t>
  </si>
  <si>
    <t>Market performance (CHF bn)</t>
  </si>
  <si>
    <t>FX impact (CHF bn)</t>
  </si>
  <si>
    <t>Disposal of property and equipment</t>
  </si>
  <si>
    <t>The spreadsheets and historical timeseries in this investor workbook provide historical financial information for GAM. They should be read and used in conjunction with our half-year and annual reports. For additional information please refer to these reports:</t>
  </si>
  <si>
    <t>https://www.gam.com/en/our-company/investor-relations/results-centre</t>
  </si>
  <si>
    <t>H1 2019</t>
  </si>
  <si>
    <t>30.06.2019</t>
  </si>
  <si>
    <t>Employee benefit assets</t>
  </si>
  <si>
    <t>Net (decrease)/increase in cash and cash equivalents</t>
  </si>
  <si>
    <t>H2 2019</t>
  </si>
  <si>
    <t>FY 2019</t>
  </si>
  <si>
    <t>31.12.2019</t>
  </si>
  <si>
    <t>AuM as at 31.12.2019</t>
  </si>
  <si>
    <t>- Trade and other receivables (excluding tax receivables)</t>
  </si>
  <si>
    <t>Net interest expenses</t>
  </si>
  <si>
    <t>IFRS net (loss)/profit</t>
  </si>
  <si>
    <t>Adjustments to reconcile IFRS net (loss)/profit to cash flow from operating activities</t>
  </si>
  <si>
    <t>Non-cash items included in IFRS net (loss)/profit:</t>
  </si>
  <si>
    <t>Adjusted tangible equity</t>
  </si>
  <si>
    <t>Disposal</t>
  </si>
  <si>
    <t>H1 2020</t>
  </si>
  <si>
    <t>30.06.2020</t>
  </si>
  <si>
    <t>AuM as at 30.06.2020</t>
  </si>
  <si>
    <t>Underlying net (loss)/profit</t>
  </si>
  <si>
    <t>Treasury shares bought back for cancellation (2020-2023 programme)</t>
  </si>
  <si>
    <t>(0.6%)</t>
  </si>
  <si>
    <t>(75.0%)</t>
  </si>
  <si>
    <t>FY 2020</t>
  </si>
  <si>
    <t>H2 2020</t>
  </si>
  <si>
    <t>31.12.2020</t>
  </si>
  <si>
    <t>AuM as at 31.12.2020</t>
  </si>
  <si>
    <t>Following GAM's announcement on 30 January 2020 regarding the Sanctions Commission of SIX Exchange Regulations, GAM has restated, where required, the comparative amounts relating to prior periods in this investor workbook. The restatement relates to the recognition of a financial liability for future performance fee payable to the former partners of Cantab (now GAM Systematic), a business acquired by GAM in 2016.</t>
  </si>
  <si>
    <t>(4.7%)</t>
  </si>
  <si>
    <t>(9.3%)</t>
  </si>
  <si>
    <t>Intangible assets</t>
  </si>
  <si>
    <t>H1 2021</t>
  </si>
  <si>
    <t>30.06.2021</t>
  </si>
  <si>
    <t>In liquidation</t>
  </si>
  <si>
    <t>AuM as at 30.06.2021</t>
  </si>
  <si>
    <t>GAM Star Disruptive Growth</t>
  </si>
  <si>
    <t>Pension assets</t>
  </si>
  <si>
    <t>Wealth management</t>
  </si>
  <si>
    <t>FY 2021</t>
  </si>
  <si>
    <t>31.12.2021</t>
  </si>
  <si>
    <t>H2 2021</t>
  </si>
  <si>
    <t>2) INVESTMENT MANAGEMENT AND FUND MANAGEMENT SERVICES: KEY FIGURES</t>
  </si>
  <si>
    <t>6d) FUND MANAGEMENT SERVICES: AUM BREAKDOWNS</t>
  </si>
  <si>
    <t>2) Investment management and fund management services: Key figures</t>
  </si>
  <si>
    <t>6d) Fund management services: AuM breakdowns</t>
  </si>
  <si>
    <t>AuM as at 31.12.2021</t>
  </si>
  <si>
    <t>(3.2%)</t>
  </si>
  <si>
    <t>(11.4%)</t>
  </si>
  <si>
    <t>Swiss funds</t>
  </si>
  <si>
    <t>AIFs</t>
  </si>
  <si>
    <t>H1 2022</t>
  </si>
  <si>
    <t>Tax on non-core items</t>
  </si>
  <si>
    <t>Non-core tax item</t>
  </si>
  <si>
    <t>30.06.2022</t>
  </si>
  <si>
    <t>AuM as at 30.06.2022</t>
  </si>
  <si>
    <t>Non-core items</t>
  </si>
  <si>
    <t>Multi Assets</t>
  </si>
  <si>
    <t>Fund Management Services</t>
  </si>
  <si>
    <t>(17.1%)</t>
  </si>
  <si>
    <t>Net other income/(expenses)</t>
  </si>
  <si>
    <t>Underlying (loss)/profit before taxes</t>
  </si>
  <si>
    <t>reclassification</t>
  </si>
  <si>
    <t>H2 2022</t>
  </si>
  <si>
    <t>FY 2022</t>
  </si>
  <si>
    <t>31.12.2022</t>
  </si>
  <si>
    <t>AuM as at 31.12.2022</t>
  </si>
  <si>
    <t>(25.8%)</t>
  </si>
  <si>
    <t>(37.1%)</t>
  </si>
  <si>
    <t>Interest payments of lease liabilities</t>
  </si>
  <si>
    <t>Principle payments of lease liabilities</t>
  </si>
  <si>
    <t>The method of presentation of the Group’s AuM has been adjusted in 2022 and comparatives presented for prior periods have been adjusted on a consistent basis.</t>
  </si>
  <si>
    <t>Adjustment to AuM</t>
  </si>
  <si>
    <t>reclassed and adjusted</t>
  </si>
  <si>
    <t>For further details on changes in methodology see page 16.</t>
  </si>
  <si>
    <r>
      <rPr>
        <vertAlign val="superscript"/>
        <sz val="10"/>
        <color theme="1"/>
        <rFont val="Arial"/>
        <family val="2"/>
      </rPr>
      <t xml:space="preserve">1 </t>
    </r>
    <r>
      <rPr>
        <sz val="10"/>
        <color theme="1"/>
        <rFont val="Arial"/>
        <family val="2"/>
      </rPr>
      <t>The method of presentation of the Group’s AuM has been adjusted in 2022 and comparatives presented for prior periods have been adjusted on a consistent basis.</t>
    </r>
  </si>
  <si>
    <r>
      <t>BY ASSET CLASS (CHF BN)</t>
    </r>
    <r>
      <rPr>
        <vertAlign val="superscript"/>
        <sz val="10"/>
        <rFont val="Arial"/>
        <family val="2"/>
      </rPr>
      <t xml:space="preserve"> 1</t>
    </r>
  </si>
  <si>
    <r>
      <t xml:space="preserve">BY ASSET CLASS (CHF BN) </t>
    </r>
    <r>
      <rPr>
        <vertAlign val="superscript"/>
        <sz val="10"/>
        <rFont val="Arial"/>
        <family val="2"/>
      </rPr>
      <t>1</t>
    </r>
  </si>
  <si>
    <r>
      <rPr>
        <vertAlign val="superscript"/>
        <sz val="11"/>
        <color theme="1"/>
        <rFont val="Calibri"/>
        <family val="2"/>
        <scheme val="minor"/>
      </rPr>
      <t xml:space="preserve">1 </t>
    </r>
    <r>
      <rPr>
        <sz val="11"/>
        <color theme="1"/>
        <rFont val="Calibri"/>
        <family val="2"/>
        <scheme val="minor"/>
      </rPr>
      <t>The method of presentation of the Group’s AuM has been adjusted in 2022 and comparatives presented for prior periods have been adjusted on a consistent basis.
For further details on changes in methodology see page 16 of Annual Report.</t>
    </r>
  </si>
  <si>
    <r>
      <t>Assets under management at the end of the period (CHF bn)</t>
    </r>
    <r>
      <rPr>
        <vertAlign val="superscript"/>
        <sz val="10"/>
        <rFont val="Arial"/>
        <family val="2"/>
      </rPr>
      <t xml:space="preserve"> 1</t>
    </r>
  </si>
  <si>
    <r>
      <t>Average assets under management (CHF bn)</t>
    </r>
    <r>
      <rPr>
        <vertAlign val="superscript"/>
        <sz val="10"/>
        <rFont val="Arial"/>
        <family val="2"/>
      </rPr>
      <t xml:space="preserve"> 2</t>
    </r>
  </si>
  <si>
    <r>
      <rPr>
        <vertAlign val="superscript"/>
        <sz val="11"/>
        <color theme="1"/>
        <rFont val="Calibri"/>
        <family val="2"/>
        <scheme val="minor"/>
      </rPr>
      <t xml:space="preserve">2 </t>
    </r>
    <r>
      <rPr>
        <sz val="11"/>
        <color theme="1"/>
        <rFont val="Calibri"/>
        <family val="2"/>
        <scheme val="minor"/>
      </rPr>
      <t>Due to limitation of data available, average assets under management was only adjusted for full year (FY).</t>
    </r>
  </si>
  <si>
    <r>
      <rPr>
        <vertAlign val="superscript"/>
        <sz val="11"/>
        <color theme="1"/>
        <rFont val="Calibri"/>
        <family val="2"/>
        <scheme val="minor"/>
      </rPr>
      <t xml:space="preserve">2 </t>
    </r>
    <r>
      <rPr>
        <sz val="11"/>
        <color theme="1"/>
        <rFont val="Calibri"/>
        <family val="2"/>
        <scheme val="minor"/>
      </rPr>
      <t>Due to limitation of data available, assets under management was only adjusted for asset classes.</t>
    </r>
  </si>
  <si>
    <t>H1 2023</t>
  </si>
  <si>
    <t>H2 2023</t>
  </si>
  <si>
    <t>FY 2023</t>
  </si>
  <si>
    <t>31.12.2023</t>
  </si>
  <si>
    <t>30.06.2023</t>
  </si>
  <si>
    <t>AuM as at 31.12.2023</t>
  </si>
  <si>
    <t>AuM as at 30.06.2023</t>
  </si>
  <si>
    <t>(28.5%)</t>
  </si>
  <si>
    <t>(6.2%)</t>
  </si>
  <si>
    <t>(38.0%)</t>
  </si>
  <si>
    <t>Pension current assets</t>
  </si>
  <si>
    <t>Proceeds from loans and borrowings</t>
  </si>
  <si>
    <t>Cash balances within Assets Held for Sale</t>
  </si>
  <si>
    <t>Underlying income tax expense/(credit)</t>
  </si>
  <si>
    <t>Loans and borrowings</t>
  </si>
  <si>
    <t>Payment of FCA fine</t>
  </si>
  <si>
    <t>Pension payments</t>
  </si>
  <si>
    <t>Fund unit purchases for contractual bonuses</t>
  </si>
  <si>
    <t>INVESTOR WORKBOOK - JUNE 2024</t>
  </si>
  <si>
    <t>H1 2024</t>
  </si>
  <si>
    <t>30.06.2024</t>
  </si>
  <si>
    <t xml:space="preserve">Fund Management Services was transferred to Carne Group 31 January 2024. </t>
  </si>
  <si>
    <t>For further details on changes in methodology see page 16 of the Annual Report 2022.</t>
  </si>
  <si>
    <t>AuM as at 30.06.2024</t>
  </si>
  <si>
    <r>
      <t xml:space="preserve">FUND MANAGEMENT SERVICES </t>
    </r>
    <r>
      <rPr>
        <vertAlign val="superscript"/>
        <sz val="10"/>
        <rFont val="Arial"/>
        <family val="2"/>
      </rPr>
      <t>3</t>
    </r>
  </si>
  <si>
    <t>(73.7%)</t>
  </si>
  <si>
    <t>(49.7%)</t>
  </si>
  <si>
    <r>
      <rPr>
        <vertAlign val="superscript"/>
        <sz val="11"/>
        <color theme="1"/>
        <rFont val="Calibri"/>
        <family val="2"/>
        <scheme val="minor"/>
      </rPr>
      <t>3</t>
    </r>
    <r>
      <rPr>
        <sz val="11"/>
        <color theme="1"/>
        <rFont val="Calibri"/>
        <family val="2"/>
        <scheme val="minor"/>
      </rPr>
      <t xml:space="preserve">Fund Management Services was transferred to Carne Group as of 31 January 2024. </t>
    </r>
  </si>
  <si>
    <t xml:space="preserve">Fund Management Services was transferred to Carne Group as of 31 January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</si>
</sst>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 #,##0_ ;_ * \-#,##0_ ;_ * &quot;-&quot;_ ;_ @_ "/>
    <numFmt numFmtId="165" formatCode="_ * #,##0.00_ ;_ * \-#,##0.00_ ;_ * &quot;-&quot;??_ ;_ @_ "/>
    <numFmt numFmtId="166" formatCode="_(* #,##0.00_);_(* \(#,##0.00\);_(* &quot;-&quot;??_);_(@_)"/>
    <numFmt numFmtId="167" formatCode="_(* #,##0.0_);_(* \(#,##0.0\);_(* &quot;-&quot;??_);_(@_)"/>
    <numFmt numFmtId="168" formatCode="0.0%"/>
    <numFmt numFmtId="169" formatCode="0.0"/>
    <numFmt numFmtId="170" formatCode="_ * #,##0.0_ ;_ * \-#,##0.0_ ;_ * &quot;-&quot;_ ;_ @_ "/>
    <numFmt numFmtId="171" formatCode="_ * #,##0.0000_ ;_ * \-#,##0.0000_ ;_ * &quot;-&quot;_ ;_ @_ "/>
    <numFmt numFmtId="172" formatCode="_(* #,##0_);_(* \(#,##0\);_(* &quot;-&quot;??_);_(@_)"/>
    <numFmt numFmtId="173" formatCode="_ * #,##0_ ;_ * \-#,##0_ ;_ * &quot;-&quot;??_ ;_ @_ "/>
    <numFmt numFmtId="174" formatCode="0.000"/>
    <numFmt numFmtId="175" formatCode="0.0000"/>
    <numFmt numFmtId="176" formatCode="_ * #,##0.000_ ;_ * \-#,##0.000_ ;_ * &quot;-&quot;??_ ;_ @_ "/>
    <numFmt numFmtId="177" formatCode="_ * #,##0.0_ ;_ * \-#,##0.0_ ;_ * &quot;-&quot;??_ ;_ @_ "/>
    <numFmt numFmtId="178" formatCode="_(* #,##0.000_);_(* \(#,##0.000\);_(* &quot;-&quot;??_);_(@_)"/>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color indexed="12"/>
      <name val="Arial"/>
      <family val="2"/>
    </font>
    <font>
      <b/>
      <sz val="10"/>
      <name val="Arial"/>
      <family val="2"/>
    </font>
    <font>
      <u/>
      <sz val="10"/>
      <color indexed="12"/>
      <name val="Arial"/>
      <family val="2"/>
    </font>
    <font>
      <sz val="10"/>
      <name val="Arial"/>
      <family val="2"/>
    </font>
    <font>
      <sz val="10"/>
      <color indexed="8"/>
      <name val="Arial"/>
      <family val="2"/>
    </font>
    <font>
      <sz val="10"/>
      <color indexed="54"/>
      <name val="Arial"/>
      <family val="2"/>
    </font>
    <font>
      <i/>
      <sz val="10"/>
      <name val="Arial"/>
      <family val="2"/>
    </font>
    <font>
      <b/>
      <sz val="10"/>
      <color indexed="8"/>
      <name val="Arial"/>
      <family val="2"/>
    </font>
    <font>
      <b/>
      <sz val="10"/>
      <color theme="1"/>
      <name val="Arial"/>
      <family val="2"/>
    </font>
    <font>
      <sz val="10"/>
      <color theme="3"/>
      <name val="Arial"/>
      <family val="2"/>
    </font>
    <font>
      <b/>
      <sz val="10"/>
      <color theme="3"/>
      <name val="Arial"/>
      <family val="2"/>
    </font>
    <font>
      <i/>
      <sz val="10"/>
      <color theme="3"/>
      <name val="Arial"/>
      <family val="2"/>
    </font>
    <font>
      <sz val="18"/>
      <color theme="1"/>
      <name val="Arial"/>
      <family val="2"/>
    </font>
    <font>
      <sz val="12"/>
      <color theme="1"/>
      <name val="Arial"/>
      <family val="2"/>
    </font>
    <font>
      <b/>
      <sz val="18"/>
      <color theme="1"/>
      <name val="Arial"/>
      <family val="2"/>
    </font>
    <font>
      <b/>
      <sz val="18"/>
      <name val="Arial"/>
      <family val="2"/>
    </font>
    <font>
      <sz val="8"/>
      <color theme="3"/>
      <name val="Arial"/>
      <family val="2"/>
    </font>
    <font>
      <b/>
      <sz val="8"/>
      <name val="Arial"/>
      <family val="2"/>
    </font>
    <font>
      <b/>
      <sz val="24"/>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vertAlign val="superscript"/>
      <sz val="10"/>
      <name val="Arial"/>
      <family val="2"/>
    </font>
    <font>
      <sz val="11"/>
      <name val="Calibri"/>
      <family val="2"/>
      <scheme val="minor"/>
    </font>
    <font>
      <b/>
      <sz val="11"/>
      <color theme="1"/>
      <name val="Calibri"/>
      <family val="2"/>
      <scheme val="minor"/>
    </font>
    <font>
      <sz val="10"/>
      <color rgb="FF0096D7"/>
      <name val="Arial"/>
      <family val="2"/>
    </font>
    <font>
      <vertAlign val="superscript"/>
      <sz val="10"/>
      <color theme="1"/>
      <name val="Arial"/>
      <family val="2"/>
    </font>
    <font>
      <sz val="8"/>
      <color theme="1"/>
      <name val="Calibri"/>
      <family val="2"/>
      <scheme val="minor"/>
    </font>
    <font>
      <sz val="9"/>
      <name val="Arial"/>
      <family val="2"/>
    </font>
    <font>
      <vertAlign val="superscript"/>
      <sz val="11"/>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DE9F7"/>
        <bgColor indexed="64"/>
      </patternFill>
    </fill>
    <fill>
      <patternFill patternType="solid">
        <fgColor rgb="FF9AD2ED"/>
        <bgColor indexed="64"/>
      </patternFill>
    </fill>
    <fill>
      <patternFill patternType="solid">
        <fgColor rgb="FF67BAE6"/>
        <bgColor indexed="64"/>
      </patternFill>
    </fill>
    <fill>
      <patternFill patternType="solid">
        <fgColor rgb="FFF0EFED"/>
        <bgColor indexed="64"/>
      </patternFill>
    </fill>
    <fill>
      <patternFill patternType="solid">
        <fgColor rgb="FFE4DDD5"/>
        <bgColor indexed="64"/>
      </patternFill>
    </fill>
    <fill>
      <patternFill patternType="solid">
        <fgColor rgb="FFD6CBC5"/>
        <bgColor indexed="64"/>
      </patternFill>
    </fill>
    <fill>
      <patternFill patternType="solid">
        <fgColor rgb="FFE6E9DE"/>
        <bgColor indexed="64"/>
      </patternFill>
    </fill>
    <fill>
      <patternFill patternType="solid">
        <fgColor rgb="FFCAD7BB"/>
        <bgColor indexed="64"/>
      </patternFill>
    </fill>
    <fill>
      <patternFill patternType="solid">
        <fgColor rgb="FFAEC398"/>
        <bgColor indexed="64"/>
      </patternFill>
    </fill>
    <fill>
      <patternFill patternType="solid">
        <fgColor rgb="FFEAF5F5"/>
        <bgColor indexed="64"/>
      </patternFill>
    </fill>
    <fill>
      <patternFill patternType="solid">
        <fgColor rgb="FFD6EBEA"/>
        <bgColor indexed="64"/>
      </patternFill>
    </fill>
    <fill>
      <patternFill patternType="solid">
        <fgColor rgb="FFBEE1E0"/>
        <bgColor indexed="64"/>
      </patternFill>
    </fill>
    <fill>
      <patternFill patternType="solid">
        <fgColor rgb="FFF1E2E9"/>
        <bgColor indexed="64"/>
      </patternFill>
    </fill>
    <fill>
      <patternFill patternType="solid">
        <fgColor rgb="FFE0C1D3"/>
        <bgColor indexed="64"/>
      </patternFill>
    </fill>
    <fill>
      <patternFill patternType="solid">
        <fgColor rgb="FFD0A2BE"/>
        <bgColor indexed="64"/>
      </patternFill>
    </fill>
    <fill>
      <patternFill patternType="solid">
        <fgColor rgb="FFFDF2D6"/>
        <bgColor indexed="64"/>
      </patternFill>
    </fill>
    <fill>
      <patternFill patternType="solid">
        <fgColor rgb="FFFFE6AD"/>
        <bgColor indexed="64"/>
      </patternFill>
    </fill>
    <fill>
      <patternFill patternType="solid">
        <fgColor rgb="FFFDD985"/>
        <bgColor indexed="64"/>
      </patternFill>
    </fill>
    <fill>
      <patternFill patternType="solid">
        <fgColor rgb="FFBED7A5"/>
        <bgColor indexed="64"/>
      </patternFill>
    </fill>
    <fill>
      <patternFill patternType="solid">
        <fgColor theme="8" tint="0.79998168889431442"/>
        <bgColor indexed="64"/>
      </patternFill>
    </fill>
  </fills>
  <borders count="22">
    <border>
      <left/>
      <right/>
      <top/>
      <bottom/>
      <diagonal/>
    </border>
    <border>
      <left/>
      <right/>
      <top/>
      <bottom style="medium">
        <color indexed="8"/>
      </bottom>
      <diagonal/>
    </border>
    <border>
      <left/>
      <right/>
      <top/>
      <bottom style="thin">
        <color indexed="8"/>
      </bottom>
      <diagonal/>
    </border>
    <border>
      <left/>
      <right/>
      <top/>
      <bottom style="dotted">
        <color indexed="8"/>
      </bottom>
      <diagonal/>
    </border>
    <border>
      <left/>
      <right/>
      <top style="thin">
        <color rgb="FFD6CBC5"/>
      </top>
      <bottom style="thin">
        <color rgb="FFD6CBC5"/>
      </bottom>
      <diagonal/>
    </border>
    <border>
      <left/>
      <right/>
      <top style="medium">
        <color theme="1"/>
      </top>
      <bottom/>
      <diagonal/>
    </border>
    <border>
      <left/>
      <right/>
      <top/>
      <bottom style="medium">
        <color theme="1"/>
      </bottom>
      <diagonal/>
    </border>
    <border>
      <left/>
      <right/>
      <top style="thin">
        <color theme="1"/>
      </top>
      <bottom style="thin">
        <color theme="1"/>
      </bottom>
      <diagonal/>
    </border>
    <border>
      <left/>
      <right/>
      <top style="thin">
        <color auto="1"/>
      </top>
      <bottom style="thin">
        <color auto="1"/>
      </bottom>
      <diagonal/>
    </border>
    <border>
      <left/>
      <right/>
      <top style="thin">
        <color theme="1"/>
      </top>
      <bottom/>
      <diagonal/>
    </border>
    <border>
      <left/>
      <right/>
      <top style="medium">
        <color auto="1"/>
      </top>
      <bottom/>
      <diagonal/>
    </border>
    <border>
      <left/>
      <right/>
      <top/>
      <bottom style="medium">
        <color auto="1"/>
      </bottom>
      <diagonal/>
    </border>
    <border>
      <left/>
      <right/>
      <top/>
      <bottom style="thin">
        <color auto="1"/>
      </bottom>
      <diagonal/>
    </border>
    <border>
      <left/>
      <right/>
      <top/>
      <bottom style="thin">
        <color theme="1"/>
      </bottom>
      <diagonal/>
    </border>
    <border>
      <left/>
      <right/>
      <top style="thin">
        <color auto="1"/>
      </top>
      <bottom/>
      <diagonal/>
    </border>
    <border>
      <left/>
      <right/>
      <top style="thin">
        <color auto="1"/>
      </top>
      <bottom style="medium">
        <color auto="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90">
    <xf numFmtId="0" fontId="0" fillId="0" borderId="0"/>
    <xf numFmtId="166" fontId="7"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169" fontId="13" fillId="0" borderId="1" applyNumberFormat="0" applyFill="0" applyAlignment="0" applyProtection="0">
      <alignment horizontal="left" vertical="top" wrapText="1"/>
    </xf>
    <xf numFmtId="169" fontId="13" fillId="0" borderId="2" applyNumberFormat="0" applyFill="0" applyAlignment="0" applyProtection="0">
      <alignment horizontal="left" vertical="top" wrapText="1"/>
    </xf>
    <xf numFmtId="0" fontId="7" fillId="0" borderId="0"/>
    <xf numFmtId="37" fontId="13" fillId="0" borderId="0" applyNumberFormat="0" applyFill="0" applyAlignment="0" applyProtection="0">
      <alignment horizontal="left"/>
    </xf>
    <xf numFmtId="170" fontId="13" fillId="3" borderId="3" applyAlignment="0">
      <protection locked="0"/>
    </xf>
    <xf numFmtId="0" fontId="6" fillId="0" borderId="0"/>
    <xf numFmtId="0" fontId="6" fillId="4" borderId="0" applyNumberFormat="0" applyFont="0" applyBorder="0" applyAlignment="0" applyProtection="0"/>
    <xf numFmtId="0" fontId="6" fillId="5" borderId="0" applyNumberFormat="0" applyFont="0" applyBorder="0" applyAlignment="0" applyProtection="0"/>
    <xf numFmtId="0" fontId="6" fillId="6"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0" fontId="6" fillId="12" borderId="0" applyNumberFormat="0" applyFont="0" applyBorder="0" applyAlignment="0" applyProtection="0"/>
    <xf numFmtId="0" fontId="6" fillId="13" borderId="0" applyNumberFormat="0" applyFont="0" applyBorder="0" applyAlignment="0" applyProtection="0"/>
    <xf numFmtId="0" fontId="6" fillId="14" borderId="0" applyNumberFormat="0" applyFont="0" applyBorder="0" applyAlignment="0" applyProtection="0"/>
    <xf numFmtId="0" fontId="6" fillId="15" borderId="0" applyNumberFormat="0" applyFont="0" applyBorder="0" applyAlignment="0" applyProtection="0"/>
    <xf numFmtId="0" fontId="6" fillId="16"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9" borderId="0" applyNumberFormat="0" applyFont="0" applyBorder="0" applyAlignment="0" applyProtection="0"/>
    <xf numFmtId="0" fontId="6" fillId="20" borderId="0" applyNumberFormat="0" applyFont="0" applyBorder="0" applyAlignment="0" applyProtection="0"/>
    <xf numFmtId="0" fontId="6" fillId="21" borderId="0" applyNumberFormat="0" applyFont="0" applyBorder="0" applyAlignment="0" applyProtection="0"/>
    <xf numFmtId="0" fontId="17" fillId="9" borderId="0" applyNumberFormat="0" applyBorder="0">
      <alignment vertical="center"/>
    </xf>
    <xf numFmtId="0" fontId="6" fillId="0" borderId="4" applyNumberFormat="0" applyFill="0">
      <alignment vertical="center"/>
    </xf>
    <xf numFmtId="0" fontId="10" fillId="7" borderId="4" applyNumberFormat="0">
      <alignment vertical="center"/>
    </xf>
    <xf numFmtId="0" fontId="5" fillId="0" borderId="0"/>
    <xf numFmtId="0" fontId="4" fillId="0" borderId="0"/>
    <xf numFmtId="0" fontId="3" fillId="0" borderId="0"/>
    <xf numFmtId="0" fontId="28" fillId="0" borderId="16" applyNumberFormat="0" applyFill="0" applyProtection="0">
      <alignment horizontal="center" vertical="center"/>
    </xf>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9" fillId="0" borderId="17" applyAlignment="0" applyProtection="0"/>
    <xf numFmtId="3" fontId="28" fillId="0" borderId="16" applyAlignment="0" applyProtection="0"/>
    <xf numFmtId="0" fontId="28" fillId="0" borderId="18" applyNumberFormat="0" applyAlignment="0" applyProtection="0"/>
    <xf numFmtId="3" fontId="28" fillId="0" borderId="16" applyAlignment="0" applyProtection="0"/>
    <xf numFmtId="0" fontId="28" fillId="0" borderId="16" applyNumberFormat="0" applyAlignment="0" applyProtection="0"/>
    <xf numFmtId="0" fontId="28" fillId="0" borderId="18" applyNumberFormat="0" applyAlignment="0" applyProtection="0"/>
    <xf numFmtId="0" fontId="28" fillId="0" borderId="16" applyNumberFormat="0" applyAlignment="0" applyProtection="0"/>
    <xf numFmtId="0" fontId="28" fillId="0" borderId="16" applyNumberFormat="0" applyAlignment="0" applyProtection="0"/>
    <xf numFmtId="0" fontId="28" fillId="0" borderId="16" applyNumberFormat="0" applyFill="0" applyAlignment="0" applyProtection="0"/>
    <xf numFmtId="3" fontId="29" fillId="0" borderId="0" applyFill="0" applyBorder="0" applyAlignment="0" applyProtection="0"/>
    <xf numFmtId="3" fontId="29" fillId="0" borderId="0" applyFill="0" applyAlignment="0" applyProtection="0"/>
    <xf numFmtId="3" fontId="29" fillId="0" borderId="0" applyFill="0" applyAlignment="0" applyProtection="0"/>
    <xf numFmtId="3" fontId="29" fillId="0" borderId="0" applyFill="0" applyAlignment="0" applyProtection="0"/>
    <xf numFmtId="3" fontId="29" fillId="0" borderId="0" applyFill="0" applyAlignment="0" applyProtection="0"/>
    <xf numFmtId="3" fontId="29" fillId="0" borderId="17" applyFill="0" applyAlignment="0" applyProtection="0"/>
    <xf numFmtId="3" fontId="29" fillId="0" borderId="17" applyFill="0" applyAlignment="0" applyProtection="0"/>
    <xf numFmtId="3" fontId="29" fillId="0" borderId="17" applyFill="0" applyAlignment="0" applyProtection="0"/>
    <xf numFmtId="0" fontId="29" fillId="0" borderId="17" applyNumberFormat="0" applyFill="0" applyAlignment="0" applyProtection="0"/>
    <xf numFmtId="0" fontId="29" fillId="0" borderId="17" applyNumberFormat="0" applyFill="0" applyAlignment="0" applyProtection="0"/>
    <xf numFmtId="172" fontId="30" fillId="0" borderId="19">
      <alignment horizontal="center" vertical="center"/>
    </xf>
    <xf numFmtId="0" fontId="29" fillId="0" borderId="17">
      <alignment horizontal="right" vertical="center"/>
    </xf>
    <xf numFmtId="3" fontId="29" fillId="22" borderId="17">
      <alignment horizontal="center" vertical="center"/>
    </xf>
    <xf numFmtId="0" fontId="29" fillId="22" borderId="17">
      <alignment horizontal="right" vertical="center"/>
    </xf>
    <xf numFmtId="0" fontId="28" fillId="0" borderId="18">
      <alignment horizontal="left" vertical="center"/>
    </xf>
    <xf numFmtId="0" fontId="28" fillId="0" borderId="16">
      <alignment horizontal="center" vertical="center"/>
    </xf>
    <xf numFmtId="0" fontId="30" fillId="0" borderId="20">
      <alignment horizontal="center" vertical="center"/>
    </xf>
    <xf numFmtId="0" fontId="29" fillId="23" borderId="17"/>
    <xf numFmtId="3" fontId="31" fillId="0" borderId="17"/>
    <xf numFmtId="3" fontId="32" fillId="0" borderId="17"/>
    <xf numFmtId="0" fontId="28" fillId="0" borderId="16">
      <alignment horizontal="left" vertical="top"/>
    </xf>
    <xf numFmtId="0" fontId="33" fillId="0" borderId="17"/>
    <xf numFmtId="0" fontId="28" fillId="0" borderId="16">
      <alignment horizontal="left" vertical="center"/>
    </xf>
    <xf numFmtId="0" fontId="29" fillId="22" borderId="21"/>
    <xf numFmtId="3" fontId="29" fillId="0" borderId="17">
      <alignment horizontal="right" vertical="center"/>
    </xf>
    <xf numFmtId="0" fontId="28" fillId="0" borderId="16">
      <alignment horizontal="right" vertical="center"/>
    </xf>
    <xf numFmtId="0" fontId="29" fillId="0" borderId="20">
      <alignment horizontal="center" vertical="center"/>
    </xf>
    <xf numFmtId="3" fontId="29" fillId="0" borderId="17"/>
    <xf numFmtId="3" fontId="29" fillId="0" borderId="17"/>
    <xf numFmtId="0" fontId="29" fillId="0" borderId="20">
      <alignment horizontal="center" vertical="center" wrapText="1"/>
    </xf>
    <xf numFmtId="0" fontId="34" fillId="0" borderId="20">
      <alignment horizontal="left" vertical="center" indent="1"/>
    </xf>
    <xf numFmtId="0" fontId="35" fillId="0" borderId="17"/>
    <xf numFmtId="0" fontId="28" fillId="0" borderId="18">
      <alignment horizontal="left" vertical="center"/>
    </xf>
    <xf numFmtId="3" fontId="29" fillId="0" borderId="17">
      <alignment horizontal="center" vertical="center"/>
    </xf>
    <xf numFmtId="0" fontId="28" fillId="0" borderId="16">
      <alignment horizontal="center" vertical="center"/>
    </xf>
    <xf numFmtId="0" fontId="28" fillId="0" borderId="16">
      <alignment horizontal="center" vertical="center"/>
    </xf>
    <xf numFmtId="0" fontId="28" fillId="0" borderId="18">
      <alignment horizontal="left" vertical="center"/>
    </xf>
    <xf numFmtId="0" fontId="28" fillId="0" borderId="18">
      <alignment horizontal="left" vertical="center"/>
    </xf>
    <xf numFmtId="0" fontId="36" fillId="0" borderId="17"/>
  </cellStyleXfs>
  <cellXfs count="353">
    <xf numFmtId="0" fontId="0" fillId="0" borderId="0" xfId="0"/>
    <xf numFmtId="0" fontId="9" fillId="0" borderId="0" xfId="0" applyFont="1"/>
    <xf numFmtId="0" fontId="10" fillId="0" borderId="0" xfId="0" applyFont="1" applyAlignment="1">
      <alignment horizontal="right"/>
    </xf>
    <xf numFmtId="0" fontId="10" fillId="0" borderId="0" xfId="0" applyFont="1"/>
    <xf numFmtId="14" fontId="10" fillId="0" borderId="0" xfId="0" applyNumberFormat="1" applyFont="1" applyAlignment="1">
      <alignment horizontal="right"/>
    </xf>
    <xf numFmtId="0" fontId="12" fillId="0" borderId="0" xfId="0" applyFont="1"/>
    <xf numFmtId="0" fontId="14" fillId="0" borderId="0" xfId="0" applyFont="1" applyBorder="1"/>
    <xf numFmtId="0" fontId="12" fillId="0" borderId="0" xfId="0" applyFont="1" applyBorder="1"/>
    <xf numFmtId="14" fontId="10" fillId="0" borderId="0" xfId="0" applyNumberFormat="1" applyFont="1" applyFill="1" applyAlignment="1">
      <alignment horizontal="right"/>
    </xf>
    <xf numFmtId="0" fontId="0" fillId="0" borderId="0" xfId="0" applyFill="1"/>
    <xf numFmtId="0" fontId="15" fillId="0" borderId="0" xfId="0" applyFont="1"/>
    <xf numFmtId="0" fontId="10" fillId="2" borderId="0" xfId="0" applyFont="1" applyFill="1" applyAlignment="1">
      <alignment horizontal="right"/>
    </xf>
    <xf numFmtId="0" fontId="7" fillId="0" borderId="0" xfId="0" applyFont="1"/>
    <xf numFmtId="0" fontId="7" fillId="0" borderId="0" xfId="0" applyFont="1" applyAlignment="1">
      <alignment wrapText="1"/>
    </xf>
    <xf numFmtId="14" fontId="10" fillId="0" borderId="0" xfId="0" quotePrefix="1" applyNumberFormat="1" applyFont="1" applyFill="1" applyAlignment="1">
      <alignment horizontal="right"/>
    </xf>
    <xf numFmtId="14" fontId="10" fillId="0" borderId="0" xfId="0" quotePrefix="1" applyNumberFormat="1" applyFont="1" applyAlignment="1">
      <alignment horizontal="right"/>
    </xf>
    <xf numFmtId="14" fontId="10" fillId="0" borderId="0" xfId="0" applyNumberFormat="1" applyFont="1" applyAlignment="1">
      <alignment horizontal="right" wrapText="1"/>
    </xf>
    <xf numFmtId="170" fontId="10" fillId="2" borderId="0" xfId="0" applyNumberFormat="1" applyFont="1" applyFill="1"/>
    <xf numFmtId="0" fontId="7" fillId="0" borderId="0" xfId="6" applyFont="1" applyFill="1" applyBorder="1"/>
    <xf numFmtId="0" fontId="7" fillId="0" borderId="0" xfId="6" applyFont="1" applyFill="1" applyBorder="1" applyAlignment="1">
      <alignment horizontal="left" wrapText="1"/>
    </xf>
    <xf numFmtId="14" fontId="10" fillId="0" borderId="0" xfId="0" applyNumberFormat="1" applyFont="1" applyFill="1" applyBorder="1" applyAlignment="1">
      <alignment horizontal="right"/>
    </xf>
    <xf numFmtId="170" fontId="10" fillId="2" borderId="0" xfId="0" applyNumberFormat="1" applyFont="1" applyFill="1" applyBorder="1"/>
    <xf numFmtId="0" fontId="7" fillId="0" borderId="0" xfId="0" applyFont="1" applyBorder="1"/>
    <xf numFmtId="0" fontId="7" fillId="0" borderId="0" xfId="0" applyFont="1" applyFill="1" applyBorder="1"/>
    <xf numFmtId="37" fontId="13" fillId="0" borderId="0" xfId="7" applyNumberFormat="1" applyFont="1" applyFill="1" applyBorder="1" applyAlignment="1"/>
    <xf numFmtId="37" fontId="10" fillId="0" borderId="0" xfId="8" applyNumberFormat="1" applyFont="1" applyFill="1" applyBorder="1" applyAlignment="1">
      <protection locked="0"/>
    </xf>
    <xf numFmtId="37" fontId="13" fillId="0" borderId="0" xfId="7" quotePrefix="1" applyNumberFormat="1" applyFont="1" applyFill="1" applyBorder="1" applyAlignment="1"/>
    <xf numFmtId="37" fontId="7" fillId="0" borderId="0" xfId="8" applyNumberFormat="1" applyFont="1" applyFill="1" applyBorder="1" applyAlignment="1">
      <protection locked="0"/>
    </xf>
    <xf numFmtId="37" fontId="7" fillId="0" borderId="0" xfId="8" quotePrefix="1" applyNumberFormat="1" applyFont="1" applyFill="1" applyBorder="1" applyAlignment="1">
      <protection locked="0"/>
    </xf>
    <xf numFmtId="37" fontId="7" fillId="0" borderId="0" xfId="5" applyNumberFormat="1" applyFont="1" applyFill="1" applyBorder="1" applyAlignment="1"/>
    <xf numFmtId="37" fontId="7" fillId="0" borderId="0" xfId="8" applyNumberFormat="1" applyFont="1" applyFill="1" applyBorder="1" applyAlignment="1">
      <alignment horizontal="left"/>
      <protection locked="0"/>
    </xf>
    <xf numFmtId="0" fontId="18" fillId="0" borderId="0" xfId="0" applyFont="1" applyFill="1"/>
    <xf numFmtId="0" fontId="19" fillId="0" borderId="0" xfId="0" applyFont="1" applyFill="1" applyAlignment="1">
      <alignment horizontal="right"/>
    </xf>
    <xf numFmtId="0" fontId="20" fillId="0" borderId="0" xfId="0" applyFont="1" applyFill="1" applyAlignment="1">
      <alignment horizontal="right"/>
    </xf>
    <xf numFmtId="0" fontId="18" fillId="0" borderId="0" xfId="0" applyFont="1" applyFill="1" applyBorder="1"/>
    <xf numFmtId="170" fontId="18" fillId="0" borderId="0" xfId="1" applyNumberFormat="1" applyFont="1" applyFill="1"/>
    <xf numFmtId="168" fontId="18" fillId="0" borderId="0" xfId="3" applyNumberFormat="1" applyFont="1" applyFill="1"/>
    <xf numFmtId="172" fontId="18" fillId="0" borderId="0" xfId="1" applyNumberFormat="1" applyFont="1" applyFill="1"/>
    <xf numFmtId="164" fontId="18" fillId="0" borderId="0" xfId="1" applyNumberFormat="1" applyFont="1" applyFill="1"/>
    <xf numFmtId="0" fontId="18" fillId="0" borderId="0" xfId="0" applyFont="1" applyFill="1" applyBorder="1" applyAlignment="1">
      <alignment horizontal="right"/>
    </xf>
    <xf numFmtId="0" fontId="12" fillId="0" borderId="5" xfId="0" applyFont="1" applyBorder="1"/>
    <xf numFmtId="0" fontId="18" fillId="0" borderId="5" xfId="0" applyFont="1" applyFill="1" applyBorder="1" applyAlignment="1">
      <alignment horizontal="right"/>
    </xf>
    <xf numFmtId="0" fontId="14" fillId="0" borderId="6" xfId="0" applyFont="1" applyBorder="1"/>
    <xf numFmtId="0" fontId="18" fillId="0" borderId="6" xfId="0" applyFont="1" applyFill="1" applyBorder="1"/>
    <xf numFmtId="0" fontId="3" fillId="0" borderId="0" xfId="0" applyFont="1" applyBorder="1"/>
    <xf numFmtId="0" fontId="10" fillId="0" borderId="7" xfId="0" applyFont="1" applyBorder="1"/>
    <xf numFmtId="0" fontId="21" fillId="0" borderId="0" xfId="0" applyFont="1"/>
    <xf numFmtId="0" fontId="22" fillId="0" borderId="0" xfId="2" applyFont="1" applyAlignment="1" applyProtection="1"/>
    <xf numFmtId="0" fontId="3" fillId="0" borderId="0" xfId="0" applyFont="1"/>
    <xf numFmtId="0" fontId="22" fillId="0" borderId="0" xfId="0" applyFont="1"/>
    <xf numFmtId="0" fontId="10" fillId="0" borderId="8" xfId="0" applyFont="1" applyBorder="1"/>
    <xf numFmtId="164" fontId="18" fillId="0" borderId="0" xfId="1" applyNumberFormat="1" applyFont="1" applyFill="1" applyBorder="1"/>
    <xf numFmtId="0" fontId="10" fillId="0" borderId="9" xfId="0" applyFont="1" applyBorder="1"/>
    <xf numFmtId="164" fontId="19" fillId="0" borderId="9" xfId="1" applyNumberFormat="1" applyFont="1" applyFill="1" applyBorder="1"/>
    <xf numFmtId="0" fontId="23" fillId="0" borderId="0" xfId="2" applyFont="1" applyAlignment="1" applyProtection="1"/>
    <xf numFmtId="0" fontId="3" fillId="0" borderId="0" xfId="0" applyFont="1" applyFill="1"/>
    <xf numFmtId="0" fontId="18" fillId="0" borderId="0" xfId="0" applyFont="1" applyFill="1" applyAlignment="1">
      <alignment horizontal="right"/>
    </xf>
    <xf numFmtId="0" fontId="12" fillId="0" borderId="10" xfId="0" applyFont="1" applyBorder="1"/>
    <xf numFmtId="0" fontId="18" fillId="0" borderId="10" xfId="0" applyFont="1" applyFill="1" applyBorder="1" applyAlignment="1">
      <alignment horizontal="right"/>
    </xf>
    <xf numFmtId="0" fontId="14" fillId="0" borderId="11" xfId="0" applyFont="1" applyBorder="1"/>
    <xf numFmtId="0" fontId="18" fillId="0" borderId="11" xfId="0" applyFont="1" applyFill="1" applyBorder="1"/>
    <xf numFmtId="0" fontId="7" fillId="0" borderId="12" xfId="0" applyFont="1" applyBorder="1"/>
    <xf numFmtId="0" fontId="7" fillId="0" borderId="0" xfId="0" applyFont="1" applyBorder="1" applyAlignment="1">
      <alignment horizontal="right"/>
    </xf>
    <xf numFmtId="0" fontId="7" fillId="0" borderId="10" xfId="0" applyFont="1" applyBorder="1" applyAlignment="1">
      <alignment horizontal="right"/>
    </xf>
    <xf numFmtId="0" fontId="7" fillId="0" borderId="13" xfId="0" applyFont="1" applyBorder="1"/>
    <xf numFmtId="0" fontId="24" fillId="0" borderId="0" xfId="2" applyFont="1" applyAlignment="1" applyProtection="1"/>
    <xf numFmtId="0" fontId="0" fillId="0" borderId="10" xfId="0" applyBorder="1"/>
    <xf numFmtId="14" fontId="10" fillId="0" borderId="10" xfId="0" applyNumberFormat="1" applyFont="1" applyFill="1" applyBorder="1" applyAlignment="1">
      <alignment horizontal="right"/>
    </xf>
    <xf numFmtId="14" fontId="10" fillId="0" borderId="0" xfId="0" quotePrefix="1" applyNumberFormat="1" applyFont="1" applyFill="1" applyBorder="1" applyAlignment="1">
      <alignment horizontal="right"/>
    </xf>
    <xf numFmtId="0" fontId="9" fillId="0" borderId="11" xfId="0" applyFont="1" applyBorder="1"/>
    <xf numFmtId="0" fontId="10" fillId="0" borderId="14" xfId="0" applyFont="1" applyBorder="1"/>
    <xf numFmtId="170" fontId="10" fillId="2" borderId="14" xfId="0" applyNumberFormat="1" applyFont="1" applyFill="1" applyBorder="1"/>
    <xf numFmtId="0" fontId="19" fillId="0" borderId="0" xfId="0" applyFont="1" applyFill="1" applyBorder="1" applyAlignment="1">
      <alignment horizontal="right"/>
    </xf>
    <xf numFmtId="0" fontId="10" fillId="0" borderId="0" xfId="0" applyFont="1" applyBorder="1" applyAlignment="1">
      <alignment horizontal="right"/>
    </xf>
    <xf numFmtId="0" fontId="24" fillId="2" borderId="0" xfId="2" applyFont="1" applyFill="1" applyAlignment="1" applyProtection="1"/>
    <xf numFmtId="0" fontId="10" fillId="0" borderId="8" xfId="6" applyFont="1" applyFill="1" applyBorder="1"/>
    <xf numFmtId="0" fontId="7" fillId="0" borderId="8" xfId="6" applyFont="1" applyFill="1" applyBorder="1"/>
    <xf numFmtId="0" fontId="10" fillId="0" borderId="15" xfId="6" applyFont="1" applyFill="1" applyBorder="1"/>
    <xf numFmtId="0" fontId="7" fillId="0" borderId="10" xfId="0" applyFont="1" applyBorder="1"/>
    <xf numFmtId="169" fontId="7" fillId="0" borderId="0" xfId="0" applyNumberFormat="1" applyFont="1" applyBorder="1"/>
    <xf numFmtId="0" fontId="7" fillId="0" borderId="0" xfId="0" applyFont="1" applyFill="1"/>
    <xf numFmtId="14" fontId="10" fillId="2" borderId="10" xfId="0" applyNumberFormat="1" applyFont="1" applyFill="1" applyBorder="1" applyAlignment="1">
      <alignment horizontal="right"/>
    </xf>
    <xf numFmtId="0" fontId="7" fillId="2" borderId="0" xfId="0" applyFont="1" applyFill="1" applyBorder="1"/>
    <xf numFmtId="0" fontId="8" fillId="0" borderId="0" xfId="0" applyFont="1"/>
    <xf numFmtId="0" fontId="26" fillId="0" borderId="0" xfId="0" applyFont="1" applyAlignment="1">
      <alignment horizontal="right"/>
    </xf>
    <xf numFmtId="14" fontId="8" fillId="0" borderId="0" xfId="0" applyNumberFormat="1" applyFont="1" applyAlignment="1">
      <alignment horizontal="right"/>
    </xf>
    <xf numFmtId="14" fontId="19" fillId="0" borderId="0" xfId="0" quotePrefix="1" applyNumberFormat="1" applyFont="1" applyFill="1" applyAlignment="1">
      <alignment horizontal="right"/>
    </xf>
    <xf numFmtId="14" fontId="19" fillId="0" borderId="0" xfId="0" applyNumberFormat="1" applyFont="1" applyFill="1" applyAlignment="1">
      <alignment horizontal="right"/>
    </xf>
    <xf numFmtId="14" fontId="19" fillId="0" borderId="10" xfId="0" applyNumberFormat="1" applyFont="1" applyFill="1" applyBorder="1" applyAlignment="1">
      <alignment horizontal="right"/>
    </xf>
    <xf numFmtId="170" fontId="10" fillId="0" borderId="14" xfId="0" applyNumberFormat="1" applyFont="1" applyFill="1" applyBorder="1"/>
    <xf numFmtId="165" fontId="18" fillId="0" borderId="0" xfId="0" applyNumberFormat="1" applyFont="1" applyFill="1"/>
    <xf numFmtId="164" fontId="19" fillId="0" borderId="14" xfId="1" applyNumberFormat="1" applyFont="1" applyFill="1" applyBorder="1"/>
    <xf numFmtId="164" fontId="10" fillId="0" borderId="14" xfId="1" applyNumberFormat="1" applyFont="1" applyBorder="1"/>
    <xf numFmtId="171" fontId="18" fillId="0" borderId="0" xfId="1" applyNumberFormat="1" applyFont="1" applyFill="1"/>
    <xf numFmtId="0" fontId="27" fillId="0" borderId="0" xfId="0" applyFont="1"/>
    <xf numFmtId="174" fontId="18" fillId="0" borderId="0" xfId="0" applyNumberFormat="1" applyFont="1" applyFill="1"/>
    <xf numFmtId="9" fontId="0" fillId="0" borderId="0" xfId="3" applyFont="1"/>
    <xf numFmtId="164" fontId="18" fillId="0" borderId="0" xfId="0" applyNumberFormat="1" applyFont="1" applyFill="1"/>
    <xf numFmtId="175" fontId="0" fillId="0" borderId="0" xfId="0" applyNumberFormat="1"/>
    <xf numFmtId="176" fontId="0" fillId="0" borderId="0" xfId="0" applyNumberFormat="1"/>
    <xf numFmtId="0" fontId="7" fillId="0" borderId="5" xfId="0" applyFont="1" applyBorder="1"/>
    <xf numFmtId="0" fontId="3" fillId="0" borderId="0" xfId="0" applyFont="1" applyAlignment="1">
      <alignment horizontal="left" indent="1"/>
    </xf>
    <xf numFmtId="0" fontId="3" fillId="0" borderId="0" xfId="0" applyFont="1" applyFill="1" applyAlignment="1">
      <alignment horizontal="left" indent="1"/>
    </xf>
    <xf numFmtId="0" fontId="7" fillId="0" borderId="0" xfId="0" applyFont="1" applyFill="1" applyAlignment="1">
      <alignment horizontal="left" indent="1"/>
    </xf>
    <xf numFmtId="0" fontId="3" fillId="0" borderId="7" xfId="0" applyFont="1" applyBorder="1"/>
    <xf numFmtId="0" fontId="3" fillId="0" borderId="0" xfId="0" applyFont="1" applyFill="1" applyBorder="1"/>
    <xf numFmtId="0" fontId="3" fillId="0" borderId="11" xfId="0" applyFont="1" applyFill="1" applyBorder="1"/>
    <xf numFmtId="170" fontId="3" fillId="0" borderId="0" xfId="1" applyNumberFormat="1" applyFont="1" applyFill="1"/>
    <xf numFmtId="167" fontId="3" fillId="0" borderId="0" xfId="1" applyNumberFormat="1" applyFont="1" applyFill="1" applyBorder="1"/>
    <xf numFmtId="170" fontId="3" fillId="2" borderId="0" xfId="1" applyNumberFormat="1" applyFont="1" applyFill="1"/>
    <xf numFmtId="167" fontId="3" fillId="2" borderId="0" xfId="1" applyNumberFormat="1" applyFont="1" applyFill="1" applyBorder="1"/>
    <xf numFmtId="170" fontId="3" fillId="2" borderId="0" xfId="1" applyNumberFormat="1" applyFont="1" applyFill="1" applyBorder="1"/>
    <xf numFmtId="0" fontId="3" fillId="0" borderId="11" xfId="0" applyFont="1" applyBorder="1"/>
    <xf numFmtId="0" fontId="7" fillId="0" borderId="0" xfId="0" applyFont="1" applyAlignment="1">
      <alignment horizontal="right"/>
    </xf>
    <xf numFmtId="170" fontId="3" fillId="0" borderId="0" xfId="1" applyNumberFormat="1" applyFont="1" applyFill="1" applyAlignment="1">
      <alignment horizontal="right"/>
    </xf>
    <xf numFmtId="165" fontId="3" fillId="0" borderId="0" xfId="0" applyNumberFormat="1" applyFont="1" applyFill="1"/>
    <xf numFmtId="167" fontId="3" fillId="0" borderId="0" xfId="1" applyNumberFormat="1" applyFont="1"/>
    <xf numFmtId="172" fontId="3" fillId="0" borderId="0" xfId="1" applyNumberFormat="1" applyFont="1"/>
    <xf numFmtId="164" fontId="3" fillId="0" borderId="0" xfId="1" applyNumberFormat="1" applyFont="1"/>
    <xf numFmtId="169" fontId="7" fillId="0" borderId="5" xfId="0" applyNumberFormat="1" applyFont="1" applyBorder="1" applyAlignment="1">
      <alignment horizontal="right"/>
    </xf>
    <xf numFmtId="0" fontId="9" fillId="0" borderId="6" xfId="0" applyFont="1" applyBorder="1"/>
    <xf numFmtId="169" fontId="7" fillId="0" borderId="6" xfId="0" applyNumberFormat="1" applyFont="1" applyBorder="1"/>
    <xf numFmtId="14" fontId="7" fillId="0" borderId="0" xfId="0" applyNumberFormat="1" applyFont="1"/>
    <xf numFmtId="9" fontId="3" fillId="0" borderId="0" xfId="3" applyNumberFormat="1" applyFont="1"/>
    <xf numFmtId="0" fontId="3" fillId="0" borderId="10" xfId="0" applyFont="1" applyBorder="1"/>
    <xf numFmtId="167" fontId="3" fillId="0" borderId="0" xfId="1" applyNumberFormat="1" applyFont="1" applyFill="1"/>
    <xf numFmtId="167" fontId="3" fillId="2" borderId="0" xfId="1" applyNumberFormat="1" applyFont="1" applyFill="1"/>
    <xf numFmtId="9" fontId="3" fillId="2" borderId="0" xfId="3" applyNumberFormat="1" applyFont="1" applyFill="1"/>
    <xf numFmtId="0" fontId="3" fillId="2" borderId="11" xfId="0" applyFont="1" applyFill="1" applyBorder="1"/>
    <xf numFmtId="0" fontId="3" fillId="2" borderId="0" xfId="0" applyFont="1" applyFill="1"/>
    <xf numFmtId="0" fontId="7" fillId="2" borderId="0" xfId="0" applyFont="1" applyFill="1" applyAlignment="1">
      <alignment horizontal="right"/>
    </xf>
    <xf numFmtId="0" fontId="7" fillId="2" borderId="10" xfId="0" applyFont="1" applyFill="1" applyBorder="1" applyAlignment="1">
      <alignment horizontal="right"/>
    </xf>
    <xf numFmtId="0" fontId="3" fillId="2" borderId="0" xfId="0" applyFont="1" applyFill="1" applyBorder="1"/>
    <xf numFmtId="171" fontId="3" fillId="2" borderId="0" xfId="1" applyNumberFormat="1" applyFont="1" applyFill="1"/>
    <xf numFmtId="164" fontId="3" fillId="0" borderId="0" xfId="1" applyNumberFormat="1" applyFont="1" applyFill="1"/>
    <xf numFmtId="167" fontId="3" fillId="0" borderId="0" xfId="0" applyNumberFormat="1" applyFont="1"/>
    <xf numFmtId="0" fontId="11" fillId="0" borderId="0" xfId="2" applyFont="1" applyAlignment="1" applyProtection="1">
      <alignment wrapText="1"/>
    </xf>
    <xf numFmtId="0" fontId="11" fillId="0" borderId="0" xfId="2" applyFont="1" applyAlignment="1" applyProtection="1">
      <alignment horizontal="left" wrapText="1"/>
    </xf>
    <xf numFmtId="0" fontId="2" fillId="0" borderId="0" xfId="0" applyFont="1"/>
    <xf numFmtId="170" fontId="3" fillId="0" borderId="0" xfId="1" applyNumberFormat="1" applyFont="1" applyFill="1" applyBorder="1"/>
    <xf numFmtId="176" fontId="18" fillId="0" borderId="0" xfId="0" applyNumberFormat="1" applyFont="1" applyFill="1"/>
    <xf numFmtId="173" fontId="3" fillId="0" borderId="0" xfId="0" applyNumberFormat="1" applyFont="1"/>
    <xf numFmtId="165" fontId="0" fillId="0" borderId="0" xfId="0" applyNumberFormat="1"/>
    <xf numFmtId="0" fontId="18" fillId="0" borderId="0" xfId="0" applyNumberFormat="1" applyFont="1" applyFill="1"/>
    <xf numFmtId="37" fontId="7" fillId="0" borderId="0" xfId="7" applyNumberFormat="1" applyFont="1" applyFill="1" applyBorder="1" applyAlignment="1"/>
    <xf numFmtId="1" fontId="0" fillId="0" borderId="0" xfId="0" applyNumberFormat="1"/>
    <xf numFmtId="2" fontId="0" fillId="0" borderId="0" xfId="0" applyNumberFormat="1"/>
    <xf numFmtId="173" fontId="2" fillId="0" borderId="0" xfId="1" applyNumberFormat="1" applyFont="1" applyAlignment="1">
      <alignment horizontal="right"/>
    </xf>
    <xf numFmtId="0" fontId="2" fillId="0" borderId="0" xfId="0" applyFont="1" applyFill="1"/>
    <xf numFmtId="177" fontId="18" fillId="0" borderId="0" xfId="0" applyNumberFormat="1" applyFont="1" applyFill="1"/>
    <xf numFmtId="0" fontId="3" fillId="0" borderId="12" xfId="0" applyFont="1" applyFill="1" applyBorder="1"/>
    <xf numFmtId="168" fontId="0" fillId="0" borderId="0" xfId="3" applyNumberFormat="1" applyFont="1"/>
    <xf numFmtId="171" fontId="18" fillId="0" borderId="10" xfId="0" applyNumberFormat="1" applyFont="1" applyFill="1" applyBorder="1" applyAlignment="1">
      <alignment horizontal="right"/>
    </xf>
    <xf numFmtId="171" fontId="7" fillId="2" borderId="10" xfId="0" applyNumberFormat="1" applyFont="1" applyFill="1" applyBorder="1" applyAlignment="1">
      <alignment horizontal="right"/>
    </xf>
    <xf numFmtId="171" fontId="18" fillId="0" borderId="0" xfId="0" applyNumberFormat="1" applyFont="1" applyFill="1" applyBorder="1"/>
    <xf numFmtId="171" fontId="7" fillId="2" borderId="0" xfId="0" applyNumberFormat="1" applyFont="1" applyFill="1" applyBorder="1"/>
    <xf numFmtId="171" fontId="18" fillId="0" borderId="11" xfId="0" applyNumberFormat="1" applyFont="1" applyFill="1" applyBorder="1"/>
    <xf numFmtId="171" fontId="3" fillId="2" borderId="11" xfId="0" applyNumberFormat="1" applyFont="1" applyFill="1" applyBorder="1"/>
    <xf numFmtId="171" fontId="3" fillId="2" borderId="0" xfId="0" applyNumberFormat="1" applyFont="1" applyFill="1" applyBorder="1"/>
    <xf numFmtId="0" fontId="7" fillId="0" borderId="0" xfId="0" applyFont="1" applyFill="1" applyBorder="1" applyAlignment="1">
      <alignment horizontal="right"/>
    </xf>
    <xf numFmtId="2" fontId="18" fillId="0" borderId="0" xfId="3" applyNumberFormat="1" applyFont="1" applyFill="1"/>
    <xf numFmtId="167" fontId="7" fillId="0" borderId="0" xfId="1" applyNumberFormat="1" applyFont="1" applyFill="1"/>
    <xf numFmtId="172" fontId="3" fillId="0" borderId="0" xfId="1" applyNumberFormat="1" applyFont="1" applyBorder="1"/>
    <xf numFmtId="172" fontId="18" fillId="0" borderId="0" xfId="1" applyNumberFormat="1" applyFont="1" applyFill="1" applyBorder="1"/>
    <xf numFmtId="167" fontId="18" fillId="0" borderId="0" xfId="1" applyNumberFormat="1" applyFont="1" applyFill="1"/>
    <xf numFmtId="167" fontId="3" fillId="0" borderId="0" xfId="0" applyNumberFormat="1" applyFont="1" applyBorder="1"/>
    <xf numFmtId="167" fontId="3" fillId="0" borderId="7" xfId="1" applyNumberFormat="1" applyFont="1" applyBorder="1"/>
    <xf numFmtId="167" fontId="18" fillId="0" borderId="0" xfId="1" applyNumberFormat="1" applyFont="1" applyFill="1" applyAlignment="1">
      <alignment horizontal="right"/>
    </xf>
    <xf numFmtId="167" fontId="18" fillId="0" borderId="0" xfId="1" applyNumberFormat="1" applyFont="1" applyFill="1" applyBorder="1"/>
    <xf numFmtId="167" fontId="3" fillId="0" borderId="0" xfId="1" applyNumberFormat="1" applyFont="1" applyAlignment="1">
      <alignment horizontal="right"/>
    </xf>
    <xf numFmtId="167" fontId="10" fillId="0" borderId="8" xfId="1" applyNumberFormat="1" applyFont="1" applyBorder="1"/>
    <xf numFmtId="167" fontId="19" fillId="0" borderId="8" xfId="1" applyNumberFormat="1" applyFont="1" applyFill="1" applyBorder="1"/>
    <xf numFmtId="166" fontId="3" fillId="0" borderId="0" xfId="1" applyNumberFormat="1" applyFont="1"/>
    <xf numFmtId="166" fontId="18" fillId="0" borderId="0" xfId="1" applyNumberFormat="1" applyFont="1" applyFill="1"/>
    <xf numFmtId="166" fontId="3" fillId="0" borderId="0" xfId="1" applyNumberFormat="1" applyFont="1" applyFill="1"/>
    <xf numFmtId="167" fontId="3" fillId="0" borderId="12" xfId="1" applyNumberFormat="1" applyFont="1" applyBorder="1"/>
    <xf numFmtId="167" fontId="18" fillId="0" borderId="12" xfId="1" applyNumberFormat="1" applyFont="1" applyFill="1" applyBorder="1"/>
    <xf numFmtId="167" fontId="20" fillId="0" borderId="0" xfId="0" applyNumberFormat="1" applyFont="1" applyFill="1" applyAlignment="1">
      <alignment horizontal="right"/>
    </xf>
    <xf numFmtId="167" fontId="7" fillId="0" borderId="10" xfId="0" applyNumberFormat="1" applyFont="1" applyBorder="1" applyAlignment="1">
      <alignment horizontal="right"/>
    </xf>
    <xf numFmtId="167" fontId="18" fillId="0" borderId="10" xfId="0" applyNumberFormat="1" applyFont="1" applyFill="1" applyBorder="1" applyAlignment="1">
      <alignment horizontal="right"/>
    </xf>
    <xf numFmtId="167" fontId="18" fillId="0" borderId="0" xfId="0" applyNumberFormat="1" applyFont="1" applyFill="1" applyBorder="1"/>
    <xf numFmtId="167" fontId="3" fillId="0" borderId="11" xfId="0" applyNumberFormat="1" applyFont="1" applyBorder="1"/>
    <xf numFmtId="167" fontId="18" fillId="0" borderId="11" xfId="0" applyNumberFormat="1" applyFont="1" applyFill="1" applyBorder="1"/>
    <xf numFmtId="167" fontId="7" fillId="0" borderId="0" xfId="0" applyNumberFormat="1" applyFont="1" applyBorder="1" applyAlignment="1">
      <alignment horizontal="right"/>
    </xf>
    <xf numFmtId="167" fontId="18" fillId="0" borderId="0" xfId="0" applyNumberFormat="1" applyFont="1" applyFill="1" applyBorder="1" applyAlignment="1">
      <alignment horizontal="right"/>
    </xf>
    <xf numFmtId="167" fontId="3" fillId="0" borderId="13" xfId="1" applyNumberFormat="1" applyFont="1" applyBorder="1"/>
    <xf numFmtId="167" fontId="18" fillId="0" borderId="13" xfId="1" applyNumberFormat="1" applyFont="1" applyFill="1" applyBorder="1"/>
    <xf numFmtId="167" fontId="7" fillId="0" borderId="12" xfId="1" applyNumberFormat="1" applyFont="1" applyFill="1" applyBorder="1"/>
    <xf numFmtId="167" fontId="10" fillId="0" borderId="14" xfId="1" applyNumberFormat="1" applyFont="1" applyFill="1" applyBorder="1"/>
    <xf numFmtId="167" fontId="19" fillId="0" borderId="14" xfId="1" applyNumberFormat="1" applyFont="1" applyFill="1" applyBorder="1"/>
    <xf numFmtId="172" fontId="7" fillId="0" borderId="0" xfId="1" applyNumberFormat="1" applyFont="1"/>
    <xf numFmtId="167" fontId="7" fillId="0" borderId="0" xfId="1" applyNumberFormat="1" applyFont="1" applyFill="1" applyBorder="1"/>
    <xf numFmtId="167" fontId="10" fillId="0" borderId="8" xfId="1" applyNumberFormat="1" applyFont="1" applyFill="1" applyBorder="1"/>
    <xf numFmtId="167" fontId="7" fillId="0" borderId="8" xfId="1" applyNumberFormat="1" applyFont="1" applyFill="1" applyBorder="1"/>
    <xf numFmtId="167" fontId="10" fillId="0" borderId="15" xfId="1" applyNumberFormat="1" applyFont="1" applyFill="1" applyBorder="1"/>
    <xf numFmtId="167" fontId="7" fillId="0" borderId="0" xfId="1" applyNumberFormat="1" applyFont="1"/>
    <xf numFmtId="167" fontId="7" fillId="0" borderId="0" xfId="1" applyNumberFormat="1" applyFont="1" applyFill="1" applyBorder="1" applyAlignment="1">
      <alignment horizontal="left" wrapText="1"/>
    </xf>
    <xf numFmtId="167" fontId="10" fillId="0" borderId="0" xfId="1" applyNumberFormat="1" applyFont="1" applyFill="1" applyBorder="1"/>
    <xf numFmtId="167" fontId="19" fillId="0" borderId="0" xfId="1" applyNumberFormat="1" applyFont="1" applyFill="1" applyBorder="1"/>
    <xf numFmtId="167" fontId="10" fillId="0" borderId="8" xfId="1" applyNumberFormat="1" applyFont="1" applyBorder="1" applyAlignment="1">
      <alignment horizontal="right"/>
    </xf>
    <xf numFmtId="167" fontId="19" fillId="0" borderId="8" xfId="1" applyNumberFormat="1" applyFont="1" applyFill="1" applyBorder="1" applyAlignment="1">
      <alignment horizontal="right"/>
    </xf>
    <xf numFmtId="167" fontId="7"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67" fontId="10" fillId="2" borderId="8" xfId="1" applyNumberFormat="1" applyFont="1" applyFill="1" applyBorder="1"/>
    <xf numFmtId="167" fontId="7" fillId="2" borderId="0" xfId="1" applyNumberFormat="1" applyFont="1" applyFill="1"/>
    <xf numFmtId="167" fontId="10" fillId="2" borderId="14" xfId="0" applyNumberFormat="1" applyFont="1" applyFill="1" applyBorder="1"/>
    <xf numFmtId="167" fontId="19" fillId="0" borderId="14" xfId="0" applyNumberFormat="1" applyFont="1" applyFill="1" applyBorder="1"/>
    <xf numFmtId="167" fontId="3" fillId="2" borderId="0" xfId="3" applyNumberFormat="1" applyFont="1" applyFill="1"/>
    <xf numFmtId="167" fontId="18" fillId="0" borderId="0" xfId="3" applyNumberFormat="1" applyFont="1" applyFill="1"/>
    <xf numFmtId="167" fontId="10" fillId="2" borderId="10" xfId="0" applyNumberFormat="1" applyFont="1" applyFill="1" applyBorder="1" applyAlignment="1">
      <alignment horizontal="right"/>
    </xf>
    <xf numFmtId="167" fontId="19" fillId="0" borderId="10" xfId="0" applyNumberFormat="1" applyFont="1" applyFill="1" applyBorder="1" applyAlignment="1">
      <alignment horizontal="right"/>
    </xf>
    <xf numFmtId="167" fontId="7" fillId="2" borderId="0" xfId="0" applyNumberFormat="1" applyFont="1" applyFill="1" applyBorder="1"/>
    <xf numFmtId="167" fontId="3" fillId="2" borderId="11" xfId="0" applyNumberFormat="1" applyFont="1" applyFill="1" applyBorder="1"/>
    <xf numFmtId="167" fontId="3" fillId="2" borderId="0" xfId="0" applyNumberFormat="1" applyFont="1" applyFill="1"/>
    <xf numFmtId="167" fontId="18" fillId="0" borderId="0" xfId="0" applyNumberFormat="1" applyFont="1" applyFill="1"/>
    <xf numFmtId="0" fontId="7" fillId="0" borderId="7" xfId="0" applyFont="1" applyBorder="1"/>
    <xf numFmtId="168" fontId="7" fillId="0" borderId="0" xfId="3" applyNumberFormat="1" applyFont="1" applyFill="1"/>
    <xf numFmtId="167" fontId="7" fillId="0" borderId="13" xfId="1" applyNumberFormat="1" applyFont="1" applyFill="1" applyBorder="1"/>
    <xf numFmtId="14" fontId="8" fillId="0" borderId="0" xfId="0" applyNumberFormat="1" applyFont="1" applyFill="1" applyAlignment="1">
      <alignment horizontal="right"/>
    </xf>
    <xf numFmtId="0" fontId="7" fillId="0" borderId="10" xfId="0" applyFont="1" applyFill="1" applyBorder="1" applyAlignment="1">
      <alignment horizontal="right"/>
    </xf>
    <xf numFmtId="0" fontId="7" fillId="0" borderId="5" xfId="0" applyFont="1" applyFill="1" applyBorder="1" applyAlignment="1">
      <alignment horizontal="right"/>
    </xf>
    <xf numFmtId="0" fontId="3" fillId="0" borderId="6" xfId="0" applyFont="1" applyFill="1" applyBorder="1"/>
    <xf numFmtId="168" fontId="3" fillId="0" borderId="0" xfId="3" applyNumberFormat="1" applyFont="1" applyFill="1"/>
    <xf numFmtId="0" fontId="1" fillId="0" borderId="0" xfId="0" applyFont="1" applyFill="1"/>
    <xf numFmtId="0" fontId="14" fillId="0" borderId="6" xfId="0" applyFont="1" applyFill="1" applyBorder="1"/>
    <xf numFmtId="0" fontId="7" fillId="0" borderId="5" xfId="0" applyFont="1" applyFill="1" applyBorder="1"/>
    <xf numFmtId="0" fontId="14" fillId="0" borderId="0" xfId="0" applyFont="1" applyFill="1" applyBorder="1"/>
    <xf numFmtId="0" fontId="10" fillId="0" borderId="0" xfId="0" applyFont="1" applyFill="1" applyAlignment="1">
      <alignment horizontal="right"/>
    </xf>
    <xf numFmtId="37" fontId="16" fillId="0" borderId="0" xfId="5" applyNumberFormat="1" applyFont="1" applyFill="1" applyBorder="1" applyAlignment="1">
      <alignment horizontal="left"/>
    </xf>
    <xf numFmtId="37" fontId="7" fillId="0" borderId="0" xfId="8" quotePrefix="1" applyNumberFormat="1" applyFont="1" applyFill="1" applyBorder="1" applyAlignment="1">
      <alignment horizontal="left"/>
      <protection locked="0"/>
    </xf>
    <xf numFmtId="167" fontId="7" fillId="0" borderId="0" xfId="0" applyNumberFormat="1" applyFont="1" applyFill="1" applyBorder="1"/>
    <xf numFmtId="167" fontId="10" fillId="0" borderId="8" xfId="1" applyNumberFormat="1" applyFont="1" applyFill="1" applyBorder="1" applyAlignment="1">
      <alignment horizontal="right"/>
    </xf>
    <xf numFmtId="0" fontId="24" fillId="0" borderId="0" xfId="2" applyFont="1" applyFill="1" applyAlignment="1" applyProtection="1"/>
    <xf numFmtId="164" fontId="3" fillId="0" borderId="0" xfId="1" applyNumberFormat="1" applyFont="1" applyFill="1" applyBorder="1"/>
    <xf numFmtId="164" fontId="10" fillId="0" borderId="9" xfId="1" applyNumberFormat="1" applyFont="1" applyFill="1" applyBorder="1"/>
    <xf numFmtId="14" fontId="25" fillId="0" borderId="0" xfId="0" applyNumberFormat="1" applyFont="1" applyFill="1" applyAlignment="1">
      <alignment horizontal="right"/>
    </xf>
    <xf numFmtId="170" fontId="7" fillId="0" borderId="0" xfId="0" applyNumberFormat="1" applyFont="1" applyFill="1"/>
    <xf numFmtId="170" fontId="3" fillId="0" borderId="0" xfId="0" applyNumberFormat="1" applyFont="1" applyFill="1" applyBorder="1"/>
    <xf numFmtId="170" fontId="19" fillId="0" borderId="7" xfId="1" applyNumberFormat="1" applyFont="1" applyFill="1" applyBorder="1"/>
    <xf numFmtId="170" fontId="10" fillId="0" borderId="7" xfId="1" applyNumberFormat="1" applyFont="1" applyFill="1" applyBorder="1"/>
    <xf numFmtId="170" fontId="10" fillId="0" borderId="7" xfId="0" applyNumberFormat="1" applyFont="1" applyFill="1" applyBorder="1"/>
    <xf numFmtId="170" fontId="18" fillId="0" borderId="7" xfId="1" applyNumberFormat="1" applyFont="1" applyFill="1" applyBorder="1"/>
    <xf numFmtId="170" fontId="3" fillId="0" borderId="7" xfId="1" applyNumberFormat="1" applyFont="1" applyFill="1" applyBorder="1"/>
    <xf numFmtId="170" fontId="7" fillId="0" borderId="7" xfId="0" applyNumberFormat="1" applyFont="1" applyFill="1" applyBorder="1"/>
    <xf numFmtId="170" fontId="3" fillId="0" borderId="0" xfId="0" applyNumberFormat="1" applyFont="1" applyFill="1"/>
    <xf numFmtId="170" fontId="3" fillId="0" borderId="0" xfId="0" applyNumberFormat="1" applyFont="1" applyFill="1" applyAlignment="1">
      <alignment horizontal="left" indent="1"/>
    </xf>
    <xf numFmtId="170" fontId="18" fillId="0" borderId="0" xfId="1" applyNumberFormat="1" applyFont="1" applyFill="1" applyBorder="1"/>
    <xf numFmtId="170" fontId="3" fillId="0" borderId="7" xfId="0" applyNumberFormat="1" applyFont="1" applyFill="1" applyBorder="1"/>
    <xf numFmtId="170" fontId="7" fillId="0" borderId="0" xfId="1" applyNumberFormat="1" applyFont="1" applyFill="1"/>
    <xf numFmtId="170" fontId="3" fillId="0" borderId="0" xfId="0" applyNumberFormat="1" applyFont="1" applyFill="1" applyAlignment="1">
      <alignment horizontal="right"/>
    </xf>
    <xf numFmtId="170" fontId="10" fillId="0" borderId="8" xfId="1" applyNumberFormat="1" applyFont="1" applyFill="1" applyBorder="1"/>
    <xf numFmtId="170" fontId="10" fillId="0" borderId="8" xfId="0" applyNumberFormat="1" applyFont="1" applyFill="1" applyBorder="1"/>
    <xf numFmtId="171" fontId="3" fillId="0" borderId="0" xfId="1" applyNumberFormat="1" applyFont="1" applyFill="1"/>
    <xf numFmtId="171" fontId="3" fillId="0" borderId="0" xfId="0" applyNumberFormat="1" applyFont="1" applyFill="1" applyBorder="1"/>
    <xf numFmtId="171" fontId="3" fillId="0" borderId="0" xfId="0" applyNumberFormat="1" applyFont="1" applyFill="1"/>
    <xf numFmtId="171" fontId="18" fillId="0" borderId="5" xfId="0" applyNumberFormat="1" applyFont="1" applyFill="1" applyBorder="1" applyAlignment="1">
      <alignment horizontal="right"/>
    </xf>
    <xf numFmtId="171" fontId="7" fillId="0" borderId="5" xfId="0" applyNumberFormat="1" applyFont="1" applyFill="1" applyBorder="1" applyAlignment="1">
      <alignment horizontal="right"/>
    </xf>
    <xf numFmtId="171" fontId="7" fillId="0" borderId="5" xfId="0" applyNumberFormat="1" applyFont="1" applyFill="1" applyBorder="1"/>
    <xf numFmtId="171" fontId="18" fillId="0" borderId="6" xfId="0" applyNumberFormat="1" applyFont="1" applyFill="1" applyBorder="1"/>
    <xf numFmtId="171" fontId="3" fillId="0" borderId="6" xfId="0" applyNumberFormat="1" applyFont="1" applyFill="1" applyBorder="1"/>
    <xf numFmtId="171" fontId="14" fillId="0" borderId="6" xfId="0" applyNumberFormat="1" applyFont="1" applyFill="1" applyBorder="1"/>
    <xf numFmtId="171" fontId="14" fillId="0" borderId="0" xfId="0" applyNumberFormat="1" applyFont="1" applyFill="1" applyBorder="1"/>
    <xf numFmtId="171" fontId="3" fillId="0" borderId="0" xfId="0" applyNumberFormat="1" applyFont="1"/>
    <xf numFmtId="171" fontId="7" fillId="0" borderId="5" xfId="0" applyNumberFormat="1" applyFont="1" applyBorder="1"/>
    <xf numFmtId="171" fontId="3" fillId="0" borderId="0" xfId="0" applyNumberFormat="1" applyFont="1" applyBorder="1"/>
    <xf numFmtId="171" fontId="14" fillId="0" borderId="6" xfId="0" applyNumberFormat="1" applyFont="1" applyBorder="1"/>
    <xf numFmtId="171" fontId="14" fillId="0" borderId="0" xfId="0" applyNumberFormat="1" applyFont="1" applyBorder="1"/>
    <xf numFmtId="164" fontId="3" fillId="0" borderId="0" xfId="0" applyNumberFormat="1" applyFont="1"/>
    <xf numFmtId="164" fontId="3" fillId="0" borderId="0" xfId="0" applyNumberFormat="1" applyFont="1" applyBorder="1"/>
    <xf numFmtId="164" fontId="10" fillId="0" borderId="9" xfId="0" applyNumberFormat="1" applyFont="1" applyBorder="1"/>
    <xf numFmtId="2" fontId="3" fillId="0" borderId="0" xfId="3" applyNumberFormat="1" applyFont="1" applyFill="1"/>
    <xf numFmtId="2" fontId="7" fillId="0" borderId="0" xfId="3" applyNumberFormat="1" applyFont="1" applyFill="1"/>
    <xf numFmtId="0" fontId="38" fillId="0" borderId="0" xfId="0" applyFont="1"/>
    <xf numFmtId="0" fontId="38" fillId="0" borderId="0" xfId="0" applyFont="1" applyFill="1"/>
    <xf numFmtId="0" fontId="7" fillId="0" borderId="11" xfId="0" applyFont="1" applyBorder="1"/>
    <xf numFmtId="0" fontId="7" fillId="0" borderId="11" xfId="0" applyFont="1" applyFill="1" applyBorder="1"/>
    <xf numFmtId="165" fontId="38" fillId="0" borderId="0" xfId="0" applyNumberFormat="1" applyFont="1"/>
    <xf numFmtId="165" fontId="38" fillId="0" borderId="0" xfId="0" applyNumberFormat="1" applyFont="1" applyFill="1"/>
    <xf numFmtId="170" fontId="38" fillId="0" borderId="0" xfId="0" applyNumberFormat="1" applyFont="1"/>
    <xf numFmtId="170" fontId="38" fillId="0" borderId="0" xfId="0" applyNumberFormat="1" applyFont="1" applyFill="1"/>
    <xf numFmtId="10" fontId="0" fillId="0" borderId="0" xfId="3" applyNumberFormat="1" applyFont="1"/>
    <xf numFmtId="0" fontId="17" fillId="0" borderId="0" xfId="0" applyFont="1"/>
    <xf numFmtId="0" fontId="39" fillId="0" borderId="0" xfId="0" applyFont="1"/>
    <xf numFmtId="0" fontId="10" fillId="0" borderId="0" xfId="0" applyFont="1" applyFill="1" applyBorder="1" applyAlignment="1">
      <alignment horizontal="right"/>
    </xf>
    <xf numFmtId="168" fontId="1" fillId="0" borderId="0" xfId="3" quotePrefix="1" applyNumberFormat="1" applyFont="1" applyFill="1" applyAlignment="1">
      <alignment horizontal="right"/>
    </xf>
    <xf numFmtId="10" fontId="1" fillId="0" borderId="0" xfId="3" quotePrefix="1" applyNumberFormat="1" applyFont="1" applyFill="1" applyAlignment="1">
      <alignment horizontal="right"/>
    </xf>
    <xf numFmtId="168" fontId="18" fillId="0" borderId="0" xfId="3" quotePrefix="1" applyNumberFormat="1" applyFont="1" applyFill="1" applyAlignment="1">
      <alignment horizontal="right"/>
    </xf>
    <xf numFmtId="10" fontId="18" fillId="0" borderId="0" xfId="3" applyNumberFormat="1" applyFont="1" applyFill="1"/>
    <xf numFmtId="168" fontId="7" fillId="0" borderId="0" xfId="3" quotePrefix="1" applyNumberFormat="1" applyFont="1" applyFill="1" applyAlignment="1">
      <alignment horizontal="right"/>
    </xf>
    <xf numFmtId="170" fontId="10" fillId="0" borderId="0" xfId="0" applyNumberFormat="1" applyFont="1" applyFill="1"/>
    <xf numFmtId="43" fontId="38" fillId="0" borderId="0" xfId="0" applyNumberFormat="1" applyFont="1"/>
    <xf numFmtId="167" fontId="3" fillId="0" borderId="0" xfId="1" applyNumberFormat="1" applyFont="1" applyBorder="1"/>
    <xf numFmtId="0" fontId="1" fillId="0" borderId="0" xfId="0" applyFont="1"/>
    <xf numFmtId="167" fontId="1" fillId="0" borderId="0" xfId="1" applyNumberFormat="1" applyFont="1" applyFill="1"/>
    <xf numFmtId="170" fontId="1" fillId="0" borderId="0" xfId="0" applyNumberFormat="1" applyFont="1" applyFill="1"/>
    <xf numFmtId="168" fontId="0" fillId="0" borderId="0" xfId="0" applyNumberFormat="1"/>
    <xf numFmtId="168" fontId="18" fillId="0" borderId="0" xfId="1" applyNumberFormat="1" applyFont="1" applyFill="1"/>
    <xf numFmtId="170" fontId="3" fillId="0" borderId="0" xfId="1" applyNumberFormat="1" applyFont="1" applyFill="1" applyAlignment="1"/>
    <xf numFmtId="170" fontId="40" fillId="0" borderId="0" xfId="1" applyNumberFormat="1" applyFont="1" applyFill="1" applyAlignment="1"/>
    <xf numFmtId="178" fontId="3" fillId="0" borderId="0" xfId="1" applyNumberFormat="1" applyFont="1"/>
    <xf numFmtId="178" fontId="18" fillId="0" borderId="0" xfId="1" applyNumberFormat="1" applyFont="1" applyFill="1"/>
    <xf numFmtId="170" fontId="3" fillId="0" borderId="12" xfId="1" applyNumberFormat="1" applyFont="1" applyFill="1" applyBorder="1" applyAlignment="1"/>
    <xf numFmtId="167" fontId="1" fillId="2" borderId="0" xfId="1" applyNumberFormat="1" applyFont="1" applyFill="1" applyAlignment="1">
      <alignment horizontal="right"/>
    </xf>
    <xf numFmtId="169" fontId="3" fillId="0" borderId="0" xfId="0" applyNumberFormat="1" applyFont="1"/>
    <xf numFmtId="14" fontId="10" fillId="0" borderId="0" xfId="0" applyNumberFormat="1" applyFont="1" applyFill="1" applyAlignment="1">
      <alignment horizontal="right" wrapText="1"/>
    </xf>
    <xf numFmtId="14" fontId="19" fillId="0" borderId="0" xfId="0" quotePrefix="1" applyNumberFormat="1" applyFont="1" applyFill="1" applyAlignment="1">
      <alignment horizontal="right" wrapText="1"/>
    </xf>
    <xf numFmtId="175" fontId="7" fillId="0" borderId="0" xfId="0" applyNumberFormat="1" applyFont="1"/>
    <xf numFmtId="167" fontId="10" fillId="0" borderId="8" xfId="0" applyNumberFormat="1" applyFont="1" applyBorder="1"/>
    <xf numFmtId="0" fontId="42" fillId="0" borderId="0" xfId="0" applyFont="1" applyAlignment="1">
      <alignment vertical="top"/>
    </xf>
    <xf numFmtId="0" fontId="42" fillId="0" borderId="8" xfId="0" applyFont="1" applyBorder="1" applyAlignment="1">
      <alignment vertical="top"/>
    </xf>
    <xf numFmtId="9" fontId="3" fillId="0" borderId="0" xfId="3" applyFont="1"/>
    <xf numFmtId="167" fontId="10" fillId="0" borderId="14" xfId="0" applyNumberFormat="1" applyFont="1" applyFill="1" applyBorder="1"/>
    <xf numFmtId="0" fontId="10" fillId="0" borderId="14" xfId="0" applyFont="1" applyFill="1" applyBorder="1"/>
    <xf numFmtId="0" fontId="15" fillId="0" borderId="0" xfId="0" applyFont="1" applyFill="1" applyAlignment="1">
      <alignment horizontal="right"/>
    </xf>
    <xf numFmtId="0" fontId="10" fillId="0" borderId="0" xfId="0" applyFont="1" applyBorder="1"/>
    <xf numFmtId="175" fontId="3" fillId="0" borderId="0" xfId="0" applyNumberFormat="1" applyFont="1"/>
    <xf numFmtId="175" fontId="7" fillId="0" borderId="10" xfId="0" applyNumberFormat="1" applyFont="1" applyBorder="1"/>
    <xf numFmtId="175" fontId="7" fillId="0" borderId="0" xfId="0" applyNumberFormat="1" applyFont="1" applyBorder="1"/>
    <xf numFmtId="175" fontId="14" fillId="0" borderId="11" xfId="0" applyNumberFormat="1" applyFont="1" applyBorder="1"/>
    <xf numFmtId="175" fontId="14" fillId="0" borderId="0" xfId="0" applyNumberFormat="1" applyFont="1" applyBorder="1"/>
    <xf numFmtId="167" fontId="10" fillId="2" borderId="0" xfId="1" applyNumberFormat="1" applyFont="1" applyFill="1" applyBorder="1"/>
    <xf numFmtId="170" fontId="3" fillId="0" borderId="0" xfId="1" applyNumberFormat="1" applyFont="1" applyFill="1" applyBorder="1" applyAlignment="1"/>
    <xf numFmtId="170" fontId="40" fillId="0" borderId="0" xfId="1" applyNumberFormat="1" applyFont="1" applyFill="1" applyBorder="1" applyAlignment="1"/>
    <xf numFmtId="167" fontId="10" fillId="2" borderId="0" xfId="0" applyNumberFormat="1" applyFont="1" applyFill="1" applyBorder="1"/>
    <xf numFmtId="0" fontId="0" fillId="0" borderId="0" xfId="0" applyBorder="1"/>
    <xf numFmtId="0" fontId="20" fillId="0" borderId="0" xfId="0" applyFont="1" applyFill="1" applyBorder="1" applyAlignment="1">
      <alignment horizontal="right"/>
    </xf>
    <xf numFmtId="0" fontId="15" fillId="0" borderId="0" xfId="0" applyFont="1" applyFill="1" applyBorder="1" applyAlignment="1">
      <alignment horizontal="right"/>
    </xf>
    <xf numFmtId="167" fontId="10" fillId="0" borderId="0" xfId="1" applyNumberFormat="1" applyFont="1" applyBorder="1"/>
    <xf numFmtId="167" fontId="20" fillId="0" borderId="0" xfId="0" applyNumberFormat="1" applyFont="1" applyFill="1" applyBorder="1" applyAlignment="1">
      <alignment horizontal="right"/>
    </xf>
    <xf numFmtId="167" fontId="3" fillId="0" borderId="0" xfId="1" applyNumberFormat="1" applyFont="1" applyBorder="1" applyAlignment="1">
      <alignment horizontal="right"/>
    </xf>
    <xf numFmtId="0" fontId="10" fillId="0" borderId="12" xfId="0" applyFont="1" applyBorder="1"/>
    <xf numFmtId="0" fontId="7" fillId="0" borderId="8" xfId="0" applyFont="1" applyBorder="1"/>
    <xf numFmtId="167" fontId="18" fillId="0" borderId="8" xfId="1" applyNumberFormat="1" applyFont="1" applyFill="1" applyBorder="1" applyAlignment="1">
      <alignment horizontal="right"/>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0" fontId="0" fillId="0" borderId="0" xfId="0" applyFont="1"/>
    <xf numFmtId="172" fontId="18" fillId="0" borderId="0" xfId="1" applyNumberFormat="1" applyFont="1" applyFill="1" applyAlignment="1">
      <alignment horizontal="right"/>
    </xf>
    <xf numFmtId="164" fontId="0" fillId="0" borderId="0" xfId="0" applyNumberFormat="1"/>
    <xf numFmtId="169" fontId="7" fillId="0" borderId="0" xfId="6" applyNumberFormat="1" applyFont="1" applyFill="1" applyBorder="1"/>
    <xf numFmtId="169" fontId="10" fillId="0" borderId="14" xfId="0" applyNumberFormat="1" applyFont="1" applyBorder="1"/>
    <xf numFmtId="0" fontId="44" fillId="0" borderId="0" xfId="0" applyFont="1"/>
    <xf numFmtId="167" fontId="7" fillId="2" borderId="0" xfId="1" applyNumberFormat="1" applyFont="1" applyFill="1" applyAlignment="1">
      <alignment horizontal="right"/>
    </xf>
    <xf numFmtId="167" fontId="10" fillId="2" borderId="8" xfId="1" applyNumberFormat="1" applyFont="1" applyFill="1" applyBorder="1" applyAlignment="1">
      <alignment horizontal="right"/>
    </xf>
    <xf numFmtId="167" fontId="3" fillId="0" borderId="12" xfId="1" applyNumberFormat="1" applyFont="1" applyBorder="1" applyAlignment="1">
      <alignment horizontal="right"/>
    </xf>
    <xf numFmtId="0" fontId="0" fillId="0" borderId="0" xfId="0" applyFont="1" applyAlignment="1">
      <alignment vertical="top"/>
    </xf>
    <xf numFmtId="0" fontId="43" fillId="0" borderId="0" xfId="0" applyFont="1" applyAlignment="1">
      <alignment vertical="top" wrapText="1"/>
    </xf>
    <xf numFmtId="0" fontId="1" fillId="0" borderId="0" xfId="0" applyFont="1" applyAlignment="1">
      <alignment wrapText="1"/>
    </xf>
    <xf numFmtId="0" fontId="2" fillId="0" borderId="0" xfId="0" applyFont="1" applyAlignment="1">
      <alignment wrapText="1"/>
    </xf>
    <xf numFmtId="0" fontId="7" fillId="0" borderId="0" xfId="0" applyFont="1" applyFill="1" applyAlignment="1">
      <alignment horizontal="left" wrapText="1"/>
    </xf>
    <xf numFmtId="0" fontId="11" fillId="0" borderId="0" xfId="2" applyAlignment="1" applyProtection="1">
      <alignment horizontal="left"/>
    </xf>
    <xf numFmtId="0" fontId="0" fillId="0" borderId="0" xfId="0" applyAlignment="1">
      <alignment horizontal="left" wrapText="1"/>
    </xf>
    <xf numFmtId="0" fontId="7" fillId="0" borderId="0" xfId="0" applyFont="1" applyAlignment="1">
      <alignment horizontal="left" wrapText="1"/>
    </xf>
    <xf numFmtId="0" fontId="43" fillId="0" borderId="0" xfId="0" applyFont="1" applyAlignment="1">
      <alignment horizontal="left" vertical="top" wrapText="1"/>
    </xf>
  </cellXfs>
  <cellStyles count="90">
    <cellStyle name="Accent 1 20" xfId="10" xr:uid="{00000000-0005-0000-0000-000000000000}"/>
    <cellStyle name="Accent 1 40" xfId="11" xr:uid="{00000000-0005-0000-0000-000001000000}"/>
    <cellStyle name="Accent 1 60" xfId="12" xr:uid="{00000000-0005-0000-0000-000002000000}"/>
    <cellStyle name="Accent 2 20" xfId="13" xr:uid="{00000000-0005-0000-0000-000003000000}"/>
    <cellStyle name="Accent 2 40" xfId="14" xr:uid="{00000000-0005-0000-0000-000004000000}"/>
    <cellStyle name="Accent 2 60" xfId="15" xr:uid="{00000000-0005-0000-0000-000005000000}"/>
    <cellStyle name="Accent 3 20" xfId="16" xr:uid="{00000000-0005-0000-0000-000006000000}"/>
    <cellStyle name="Accent 3 40" xfId="17" xr:uid="{00000000-0005-0000-0000-000007000000}"/>
    <cellStyle name="Accent 3 60" xfId="18" xr:uid="{00000000-0005-0000-0000-000008000000}"/>
    <cellStyle name="Accent 4 20" xfId="19" xr:uid="{00000000-0005-0000-0000-000009000000}"/>
    <cellStyle name="Accent 4 40" xfId="20" xr:uid="{00000000-0005-0000-0000-00000A000000}"/>
    <cellStyle name="Accent 4 60" xfId="21" xr:uid="{00000000-0005-0000-0000-00000B000000}"/>
    <cellStyle name="Accent 5 20" xfId="22" xr:uid="{00000000-0005-0000-0000-00000C000000}"/>
    <cellStyle name="Accent 5 40" xfId="23" xr:uid="{00000000-0005-0000-0000-00000D000000}"/>
    <cellStyle name="Accent 5 60" xfId="24" xr:uid="{00000000-0005-0000-0000-00000E000000}"/>
    <cellStyle name="Accent 6 20" xfId="25" xr:uid="{00000000-0005-0000-0000-00000F000000}"/>
    <cellStyle name="Accent 6 40" xfId="26" xr:uid="{00000000-0005-0000-0000-000010000000}"/>
    <cellStyle name="Accent 6 60" xfId="27" xr:uid="{00000000-0005-0000-0000-000011000000}"/>
    <cellStyle name="AF Column - IBM Cognos" xfId="34" xr:uid="{00000000-0005-0000-0000-000012000000}"/>
    <cellStyle name="AF Data - IBM Cognos" xfId="35" xr:uid="{00000000-0005-0000-0000-000013000000}"/>
    <cellStyle name="AF Data 0 - IBM Cognos" xfId="36" xr:uid="{00000000-0005-0000-0000-000014000000}"/>
    <cellStyle name="AF Data 1 - IBM Cognos" xfId="37" xr:uid="{00000000-0005-0000-0000-000015000000}"/>
    <cellStyle name="AF Data 2 - IBM Cognos" xfId="38" xr:uid="{00000000-0005-0000-0000-000016000000}"/>
    <cellStyle name="AF Data 3 - IBM Cognos" xfId="39" xr:uid="{00000000-0005-0000-0000-000017000000}"/>
    <cellStyle name="AF Data 4 - IBM Cognos" xfId="40" xr:uid="{00000000-0005-0000-0000-000018000000}"/>
    <cellStyle name="AF Data 5 - IBM Cognos" xfId="41" xr:uid="{00000000-0005-0000-0000-000019000000}"/>
    <cellStyle name="AF Data Leaf - IBM Cognos" xfId="42" xr:uid="{00000000-0005-0000-0000-00001A000000}"/>
    <cellStyle name="AF Header - IBM Cognos" xfId="43" xr:uid="{00000000-0005-0000-0000-00001B000000}"/>
    <cellStyle name="AF Header 0 - IBM Cognos" xfId="44" xr:uid="{00000000-0005-0000-0000-00001C000000}"/>
    <cellStyle name="AF Header 1 - IBM Cognos" xfId="45" xr:uid="{00000000-0005-0000-0000-00001D000000}"/>
    <cellStyle name="AF Header 2 - IBM Cognos" xfId="46" xr:uid="{00000000-0005-0000-0000-00001E000000}"/>
    <cellStyle name="AF Header 3 - IBM Cognos" xfId="47" xr:uid="{00000000-0005-0000-0000-00001F000000}"/>
    <cellStyle name="AF Header 4 - IBM Cognos" xfId="48" xr:uid="{00000000-0005-0000-0000-000020000000}"/>
    <cellStyle name="AF Header 5 - IBM Cognos" xfId="49" xr:uid="{00000000-0005-0000-0000-000021000000}"/>
    <cellStyle name="AF Header Leaf - IBM Cognos" xfId="50" xr:uid="{00000000-0005-0000-0000-000022000000}"/>
    <cellStyle name="AF Row - IBM Cognos" xfId="51" xr:uid="{00000000-0005-0000-0000-000023000000}"/>
    <cellStyle name="AF Row 0 - IBM Cognos" xfId="52" xr:uid="{00000000-0005-0000-0000-000024000000}"/>
    <cellStyle name="AF Row 1 - IBM Cognos" xfId="53" xr:uid="{00000000-0005-0000-0000-000025000000}"/>
    <cellStyle name="AF Row 2 - IBM Cognos" xfId="54" xr:uid="{00000000-0005-0000-0000-000026000000}"/>
    <cellStyle name="AF Row 3 - IBM Cognos" xfId="55" xr:uid="{00000000-0005-0000-0000-000027000000}"/>
    <cellStyle name="AF Row 4 - IBM Cognos" xfId="56" xr:uid="{00000000-0005-0000-0000-000028000000}"/>
    <cellStyle name="AF Row 5 - IBM Cognos" xfId="57" xr:uid="{00000000-0005-0000-0000-000029000000}"/>
    <cellStyle name="AF Row Leaf - IBM Cognos" xfId="58" xr:uid="{00000000-0005-0000-0000-00002A000000}"/>
    <cellStyle name="AF Subnm - IBM Cognos" xfId="59" xr:uid="{00000000-0005-0000-0000-00002B000000}"/>
    <cellStyle name="AF Title - IBM Cognos" xfId="60" xr:uid="{00000000-0005-0000-0000-00002C000000}"/>
    <cellStyle name="CAFE Subnm Parameter" xfId="61" xr:uid="{00000000-0005-0000-0000-00002D000000}"/>
    <cellStyle name="Calculated Column - IBM Cognos" xfId="62" xr:uid="{00000000-0005-0000-0000-00002E000000}"/>
    <cellStyle name="Calculated Column Name - IBM Cognos" xfId="63" xr:uid="{00000000-0005-0000-0000-00002F000000}"/>
    <cellStyle name="Calculated Row - IBM Cognos" xfId="64" xr:uid="{00000000-0005-0000-0000-000030000000}"/>
    <cellStyle name="Calculated Row Name - IBM Cognos" xfId="65" xr:uid="{00000000-0005-0000-0000-000031000000}"/>
    <cellStyle name="Column Name - IBM Cognos" xfId="66" xr:uid="{00000000-0005-0000-0000-000032000000}"/>
    <cellStyle name="Column Template - IBM Cognos" xfId="67" xr:uid="{00000000-0005-0000-0000-000033000000}"/>
    <cellStyle name="Comma" xfId="1" builtinId="3"/>
    <cellStyle name="Differs From Base - IBM Cognos" xfId="68" xr:uid="{00000000-0005-0000-0000-000035000000}"/>
    <cellStyle name="Edit - IBM Cognos" xfId="69" xr:uid="{00000000-0005-0000-0000-000036000000}"/>
    <cellStyle name="Formula - IBM Cognos" xfId="70" xr:uid="{00000000-0005-0000-0000-000037000000}"/>
    <cellStyle name="Group Name - IBM Cognos" xfId="71" xr:uid="{00000000-0005-0000-0000-000038000000}"/>
    <cellStyle name="Hold Values - IBM Cognos" xfId="72" xr:uid="{00000000-0005-0000-0000-000039000000}"/>
    <cellStyle name="Hyperlink" xfId="2" builtinId="8"/>
    <cellStyle name="List Name - IBM Cognos" xfId="73" xr:uid="{00000000-0005-0000-0000-00003B000000}"/>
    <cellStyle name="Locked - IBM Cognos" xfId="74" xr:uid="{00000000-0005-0000-0000-00003C000000}"/>
    <cellStyle name="Measure - IBM Cognos" xfId="75" xr:uid="{00000000-0005-0000-0000-00003D000000}"/>
    <cellStyle name="Measure Header - IBM Cognos" xfId="76" xr:uid="{00000000-0005-0000-0000-00003E000000}"/>
    <cellStyle name="Measure Name - IBM Cognos" xfId="77" xr:uid="{00000000-0005-0000-0000-00003F000000}"/>
    <cellStyle name="Measure Summary - IBM Cognos" xfId="78" xr:uid="{00000000-0005-0000-0000-000040000000}"/>
    <cellStyle name="Measure Summary TM1 - IBM Cognos" xfId="79" xr:uid="{00000000-0005-0000-0000-000041000000}"/>
    <cellStyle name="Measure Template - IBM Cognos" xfId="80" xr:uid="{00000000-0005-0000-0000-000042000000}"/>
    <cellStyle name="More - IBM Cognos" xfId="81" xr:uid="{00000000-0005-0000-0000-000043000000}"/>
    <cellStyle name="Normal" xfId="0" builtinId="0" customBuiltin="1"/>
    <cellStyle name="Normal 2" xfId="9" xr:uid="{00000000-0005-0000-0000-000045000000}"/>
    <cellStyle name="Normal 3" xfId="31" xr:uid="{00000000-0005-0000-0000-000046000000}"/>
    <cellStyle name="Normal 4" xfId="32" xr:uid="{00000000-0005-0000-0000-000047000000}"/>
    <cellStyle name="Normal 5" xfId="33" xr:uid="{00000000-0005-0000-0000-000048000000}"/>
    <cellStyle name="Normal 9" xfId="6" xr:uid="{00000000-0005-0000-0000-000049000000}"/>
    <cellStyle name="Pending Change - IBM Cognos" xfId="82" xr:uid="{00000000-0005-0000-0000-00004A000000}"/>
    <cellStyle name="Percent" xfId="3" builtinId="5"/>
    <cellStyle name="Row Name - IBM Cognos" xfId="83" xr:uid="{00000000-0005-0000-0000-00004C000000}"/>
    <cellStyle name="Row Template - IBM Cognos" xfId="84" xr:uid="{00000000-0005-0000-0000-00004D000000}"/>
    <cellStyle name="row_bold_line" xfId="4" xr:uid="{00000000-0005-0000-0000-00004E000000}"/>
    <cellStyle name="row_dot_line" xfId="8" xr:uid="{00000000-0005-0000-0000-00004F000000}"/>
    <cellStyle name="row_no_line" xfId="7" xr:uid="{00000000-0005-0000-0000-000050000000}"/>
    <cellStyle name="row_thin_line" xfId="5" xr:uid="{00000000-0005-0000-0000-000051000000}"/>
    <cellStyle name="Summary Column Name - IBM Cognos" xfId="85" xr:uid="{00000000-0005-0000-0000-000052000000}"/>
    <cellStyle name="Summary Column Name TM1 - IBM Cognos" xfId="86" xr:uid="{00000000-0005-0000-0000-000053000000}"/>
    <cellStyle name="Summary Row Name - IBM Cognos" xfId="87" xr:uid="{00000000-0005-0000-0000-000054000000}"/>
    <cellStyle name="Summary Row Name TM1 - IBM Cognos" xfId="88" xr:uid="{00000000-0005-0000-0000-000055000000}"/>
    <cellStyle name="Table Main" xfId="28" xr:uid="{00000000-0005-0000-0000-000056000000}"/>
    <cellStyle name="Table Rows" xfId="29" xr:uid="{00000000-0005-0000-0000-000057000000}"/>
    <cellStyle name="Table Sub" xfId="30" xr:uid="{00000000-0005-0000-0000-000058000000}"/>
    <cellStyle name="Unsaved Change - IBM Cognos" xfId="89" xr:uid="{00000000-0005-0000-0000-00005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006666"/>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9ECFF"/>
      <rgbColor rgb="00CC99FF"/>
      <rgbColor rgb="00FFCC99"/>
      <rgbColor rgb="003366FF"/>
      <rgbColor rgb="0033CCCC"/>
      <rgbColor rgb="0099CC00"/>
      <rgbColor rgb="00FFCC00"/>
      <rgbColor rgb="00FF9900"/>
      <rgbColor rgb="00FF6600"/>
      <rgbColor rgb="0000537F"/>
      <rgbColor rgb="00969696"/>
      <rgbColor rgb="00003366"/>
      <rgbColor rgb="00339966"/>
      <rgbColor rgb="00003300"/>
      <rgbColor rgb="00333300"/>
      <rgbColor rgb="00993300"/>
      <rgbColor rgb="00993366"/>
      <rgbColor rgb="001D1D1B"/>
      <rgbColor rgb="00333333"/>
    </indexedColors>
    <mruColors>
      <color rgb="FF0096D7"/>
      <color rgb="FFFFFFCC"/>
      <color rgb="FFD9F1FF"/>
      <color rgb="FF00537F"/>
      <color rgb="FFC9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GAM Brand Office">
      <a:dk1>
        <a:sysClr val="windowText" lastClr="000000"/>
      </a:dk1>
      <a:lt1>
        <a:sysClr val="window" lastClr="FFFFFF"/>
      </a:lt1>
      <a:dk2>
        <a:srgbClr val="0096D7"/>
      </a:dk2>
      <a:lt2>
        <a:srgbClr val="FFFFFF"/>
      </a:lt2>
      <a:accent1>
        <a:srgbClr val="0096D7"/>
      </a:accent1>
      <a:accent2>
        <a:srgbClr val="AFA091"/>
      </a:accent2>
      <a:accent3>
        <a:srgbClr val="7D9B5A"/>
      </a:accent3>
      <a:accent4>
        <a:srgbClr val="89CCCA"/>
      </a:accent4>
      <a:accent5>
        <a:srgbClr val="B26490"/>
      </a:accent5>
      <a:accent6>
        <a:srgbClr val="FCBF34"/>
      </a:accent6>
      <a:hlink>
        <a:srgbClr val="000000"/>
      </a:hlink>
      <a:folHlink>
        <a:srgbClr val="0096D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m.com/en/our-company/investor-relations/results-centre" TargetMode="External"/><Relationship Id="rId1" Type="http://schemas.openxmlformats.org/officeDocument/2006/relationships/hyperlink" Target="https://www.gam.com/en/our-company/investor-relations/results-cent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zoomScale="85" zoomScaleNormal="85" workbookViewId="0">
      <selection activeCell="O23" sqref="O23"/>
    </sheetView>
  </sheetViews>
  <sheetFormatPr defaultRowHeight="15" x14ac:dyDescent="0.25"/>
  <cols>
    <col min="1" max="1" width="44.28515625" customWidth="1"/>
  </cols>
  <sheetData>
    <row r="1" spans="1:1" ht="30" x14ac:dyDescent="0.4">
      <c r="A1" s="94" t="s">
        <v>81</v>
      </c>
    </row>
    <row r="3" spans="1:1" ht="23.25" x14ac:dyDescent="0.35">
      <c r="A3" s="46" t="s">
        <v>277</v>
      </c>
    </row>
    <row r="6" spans="1:1" s="48" customFormat="1" x14ac:dyDescent="0.2">
      <c r="A6" s="47" t="s">
        <v>132</v>
      </c>
    </row>
    <row r="7" spans="1:1" s="48" customFormat="1" x14ac:dyDescent="0.2">
      <c r="A7" s="47"/>
    </row>
    <row r="8" spans="1:1" s="48" customFormat="1" x14ac:dyDescent="0.2">
      <c r="A8" s="47" t="s">
        <v>220</v>
      </c>
    </row>
    <row r="9" spans="1:1" s="48" customFormat="1" x14ac:dyDescent="0.2">
      <c r="A9" s="47"/>
    </row>
    <row r="10" spans="1:1" s="48" customFormat="1" x14ac:dyDescent="0.2">
      <c r="A10" s="47" t="s">
        <v>139</v>
      </c>
    </row>
    <row r="11" spans="1:1" s="48" customFormat="1" x14ac:dyDescent="0.2">
      <c r="A11" s="49"/>
    </row>
    <row r="12" spans="1:1" s="48" customFormat="1" x14ac:dyDescent="0.2">
      <c r="A12" s="47" t="s">
        <v>133</v>
      </c>
    </row>
    <row r="13" spans="1:1" s="48" customFormat="1" x14ac:dyDescent="0.2">
      <c r="A13" s="49"/>
    </row>
    <row r="14" spans="1:1" s="48" customFormat="1" x14ac:dyDescent="0.2">
      <c r="A14" s="47" t="s">
        <v>134</v>
      </c>
    </row>
    <row r="15" spans="1:1" s="48" customFormat="1" x14ac:dyDescent="0.2">
      <c r="A15" s="49"/>
    </row>
    <row r="16" spans="1:1" s="48" customFormat="1" x14ac:dyDescent="0.2">
      <c r="A16" s="47" t="s">
        <v>127</v>
      </c>
    </row>
    <row r="17" spans="1:12" s="48" customFormat="1" x14ac:dyDescent="0.2">
      <c r="A17" s="49"/>
    </row>
    <row r="18" spans="1:12" s="48" customFormat="1" x14ac:dyDescent="0.2">
      <c r="A18" s="47" t="s">
        <v>149</v>
      </c>
    </row>
    <row r="19" spans="1:12" s="48" customFormat="1" x14ac:dyDescent="0.2">
      <c r="A19" s="47"/>
    </row>
    <row r="20" spans="1:12" s="48" customFormat="1" x14ac:dyDescent="0.2">
      <c r="A20" s="47" t="s">
        <v>150</v>
      </c>
    </row>
    <row r="21" spans="1:12" s="48" customFormat="1" x14ac:dyDescent="0.2">
      <c r="A21" s="49"/>
    </row>
    <row r="22" spans="1:12" s="48" customFormat="1" x14ac:dyDescent="0.2">
      <c r="A22" s="47" t="s">
        <v>221</v>
      </c>
    </row>
    <row r="23" spans="1:12" s="48" customFormat="1" x14ac:dyDescent="0.2">
      <c r="A23" s="47"/>
    </row>
    <row r="24" spans="1:12" s="48" customFormat="1" x14ac:dyDescent="0.2">
      <c r="A24" s="47" t="s">
        <v>128</v>
      </c>
    </row>
    <row r="25" spans="1:12" s="48" customFormat="1" ht="12.75" x14ac:dyDescent="0.2"/>
    <row r="26" spans="1:12" s="48" customFormat="1" x14ac:dyDescent="0.2">
      <c r="A26" s="47" t="s">
        <v>129</v>
      </c>
    </row>
    <row r="30" spans="1:12" s="138" customFormat="1" ht="27.75" customHeight="1" x14ac:dyDescent="0.2">
      <c r="A30" s="346" t="s">
        <v>176</v>
      </c>
      <c r="B30" s="347"/>
      <c r="C30" s="347"/>
      <c r="D30" s="347"/>
      <c r="E30" s="347"/>
      <c r="F30" s="347"/>
      <c r="G30" s="347"/>
      <c r="H30" s="347"/>
      <c r="I30" s="136"/>
      <c r="J30" s="136"/>
      <c r="K30" s="136"/>
      <c r="L30" s="136"/>
    </row>
    <row r="31" spans="1:12" s="138" customFormat="1" ht="12.75" customHeight="1" x14ac:dyDescent="0.2">
      <c r="A31" s="349" t="s">
        <v>177</v>
      </c>
      <c r="B31" s="349"/>
      <c r="C31" s="349"/>
      <c r="D31" s="349"/>
      <c r="E31" s="349"/>
      <c r="F31" s="137"/>
      <c r="G31" s="137"/>
      <c r="H31" s="137"/>
      <c r="I31" s="136"/>
      <c r="J31" s="136"/>
      <c r="K31" s="136"/>
      <c r="L31" s="136"/>
    </row>
    <row r="32" spans="1:12" s="138" customFormat="1" ht="12.75" x14ac:dyDescent="0.2"/>
    <row r="33" spans="1:12" s="138" customFormat="1" ht="51.75" customHeight="1" x14ac:dyDescent="0.2">
      <c r="A33" s="348" t="s">
        <v>204</v>
      </c>
      <c r="B33" s="348"/>
      <c r="C33" s="348"/>
      <c r="D33" s="348"/>
      <c r="E33" s="348"/>
      <c r="F33" s="348"/>
      <c r="G33" s="348"/>
      <c r="H33" s="348"/>
      <c r="I33" s="13"/>
      <c r="J33" s="13"/>
      <c r="K33" s="13"/>
      <c r="L33" s="13"/>
    </row>
    <row r="34" spans="1:12" x14ac:dyDescent="0.25">
      <c r="A34" s="13"/>
      <c r="B34" s="13"/>
      <c r="C34" s="13"/>
      <c r="D34" s="13"/>
      <c r="E34" s="13"/>
      <c r="F34" s="13"/>
      <c r="G34" s="13"/>
      <c r="H34" s="13"/>
      <c r="I34" s="13"/>
      <c r="J34" s="13"/>
      <c r="K34" s="13"/>
      <c r="L34" s="13"/>
    </row>
  </sheetData>
  <mergeCells count="3">
    <mergeCell ref="A30:H30"/>
    <mergeCell ref="A33:H33"/>
    <mergeCell ref="A31:E31"/>
  </mergeCells>
  <phoneticPr fontId="8" type="noConversion"/>
  <hyperlinks>
    <hyperlink ref="A18" location="'6b) Investment Mangement AuM'!A1" display="6b) Investment Management: AuM breakdowns" xr:uid="{00000000-0004-0000-0000-000000000000}"/>
    <hyperlink ref="A22" location="'6d) Private Labelling AuM'!A1" display="6d) Private Labelling: AuM breakdowns" xr:uid="{00000000-0004-0000-0000-000001000000}"/>
    <hyperlink ref="A16" location="'6a) AuM development'!A1" display="6a) AuM development" xr:uid="{00000000-0004-0000-0000-000002000000}"/>
    <hyperlink ref="A6" location="'1) Income statement'!A1" display="1) Income statement" xr:uid="{00000000-0004-0000-0000-000003000000}"/>
    <hyperlink ref="A12" location="'4) Balance sheet'!A1" display="4) Balance sheet" xr:uid="{00000000-0004-0000-0000-000004000000}"/>
    <hyperlink ref="A26" location="'8) FX rates'!A1" display="8) Foreign exchange rates" xr:uid="{00000000-0004-0000-0000-000005000000}"/>
    <hyperlink ref="A8" location="'2) IM and PL key figures'!A1" display="2) Investment Management and Private Labelling: Key figures" xr:uid="{00000000-0004-0000-0000-000006000000}"/>
    <hyperlink ref="A31" r:id="rId1" xr:uid="{00000000-0004-0000-0000-000007000000}"/>
    <hyperlink ref="A14" location="'5) Statement of cash flows'!A1" display="5) Statement of cash flows" xr:uid="{00000000-0004-0000-0000-000008000000}"/>
    <hyperlink ref="A20" location="'6c) Investment Management flows'!A1" display="6c) Investment Management: Net flow breakdowns" xr:uid="{00000000-0004-0000-0000-000009000000}"/>
    <hyperlink ref="A24" location="'7) Share information'!A1" display="7) Share information and treasury shares" xr:uid="{00000000-0004-0000-0000-00000A000000}"/>
    <hyperlink ref="A10" location="'3) Performance fees'!A1" display="3) Performance fees eligibale assets and income" xr:uid="{00000000-0004-0000-0000-00000B000000}"/>
    <hyperlink ref="A31:E31" r:id="rId2" display="https://www.gam.com/en/our-company/investor-relations/results-centre" xr:uid="{00000000-0004-0000-0000-00000C000000}"/>
  </hyperlinks>
  <pageMargins left="0.55118110236220474" right="0.55118110236220474" top="0.78740157480314965" bottom="0.78740157480314965" header="0.51181102362204722" footer="0.51181102362204722"/>
  <pageSetup paperSize="9" scale="89"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28"/>
  <sheetViews>
    <sheetView showGridLines="0" zoomScale="85" zoomScaleNormal="85" workbookViewId="0">
      <selection activeCell="B11" sqref="B11:B15"/>
    </sheetView>
  </sheetViews>
  <sheetFormatPr defaultRowHeight="15" x14ac:dyDescent="0.25"/>
  <cols>
    <col min="1" max="1" width="52.28515625" customWidth="1"/>
    <col min="2" max="10" width="15.42578125" customWidth="1"/>
    <col min="11" max="12" width="15.42578125" style="31" customWidth="1"/>
    <col min="13" max="16" width="15.42578125" customWidth="1"/>
    <col min="17" max="18" width="15.42578125" style="31" customWidth="1"/>
    <col min="19" max="23" width="15.42578125" customWidth="1"/>
    <col min="24" max="25" width="15.42578125" style="31" customWidth="1"/>
    <col min="26" max="28" width="15.42578125" customWidth="1"/>
    <col min="29" max="29" width="6.5703125" customWidth="1"/>
  </cols>
  <sheetData>
    <row r="1" spans="1:29" s="12" customFormat="1" ht="23.25" x14ac:dyDescent="0.35">
      <c r="A1" s="65" t="s">
        <v>126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row>
    <row r="4" spans="1:29" x14ac:dyDescent="0.25">
      <c r="A4" s="12"/>
      <c r="B4" s="14" t="s">
        <v>278</v>
      </c>
      <c r="C4" s="86" t="s">
        <v>261</v>
      </c>
      <c r="D4" s="14" t="s">
        <v>260</v>
      </c>
      <c r="E4" s="14" t="s">
        <v>259</v>
      </c>
      <c r="F4" s="86" t="s">
        <v>240</v>
      </c>
      <c r="G4" s="14" t="s">
        <v>239</v>
      </c>
      <c r="H4" s="14" t="s">
        <v>227</v>
      </c>
      <c r="I4" s="14" t="s">
        <v>227</v>
      </c>
      <c r="J4" s="86" t="s">
        <v>215</v>
      </c>
      <c r="K4" s="86" t="s">
        <v>215</v>
      </c>
      <c r="L4" s="14" t="s">
        <v>217</v>
      </c>
      <c r="M4" s="14" t="s">
        <v>217</v>
      </c>
      <c r="N4" s="14" t="s">
        <v>208</v>
      </c>
      <c r="O4" s="14" t="s">
        <v>208</v>
      </c>
      <c r="P4" s="86" t="s">
        <v>200</v>
      </c>
      <c r="Q4" s="86" t="s">
        <v>200</v>
      </c>
      <c r="R4" s="14" t="s">
        <v>201</v>
      </c>
      <c r="S4" s="14" t="s">
        <v>201</v>
      </c>
      <c r="T4" s="14" t="s">
        <v>193</v>
      </c>
      <c r="U4" s="14" t="s">
        <v>193</v>
      </c>
      <c r="V4" s="14"/>
      <c r="W4" s="86" t="s">
        <v>183</v>
      </c>
      <c r="X4" s="86" t="s">
        <v>183</v>
      </c>
      <c r="Y4" s="14" t="s">
        <v>182</v>
      </c>
      <c r="Z4" s="14" t="s">
        <v>182</v>
      </c>
      <c r="AA4" s="14" t="s">
        <v>178</v>
      </c>
      <c r="AB4" s="14" t="s">
        <v>178</v>
      </c>
      <c r="AC4" s="14"/>
    </row>
    <row r="5" spans="1:29" ht="15" customHeight="1" thickBot="1" x14ac:dyDescent="0.3">
      <c r="A5" s="48"/>
      <c r="B5" s="48"/>
      <c r="C5" s="48"/>
      <c r="D5" s="48"/>
      <c r="E5" s="48"/>
      <c r="F5" s="48"/>
      <c r="G5" s="48"/>
      <c r="H5" s="304" t="s">
        <v>238</v>
      </c>
      <c r="I5" s="48"/>
      <c r="J5" s="305" t="s">
        <v>238</v>
      </c>
      <c r="K5" s="87"/>
      <c r="L5" s="304" t="s">
        <v>238</v>
      </c>
      <c r="M5" s="8"/>
      <c r="N5" s="304" t="s">
        <v>238</v>
      </c>
      <c r="O5" s="8"/>
      <c r="P5" s="305" t="s">
        <v>238</v>
      </c>
      <c r="Q5" s="87"/>
      <c r="R5" s="304" t="s">
        <v>238</v>
      </c>
      <c r="S5" s="8"/>
      <c r="T5" s="304" t="s">
        <v>238</v>
      </c>
      <c r="U5" s="304"/>
      <c r="V5" s="8"/>
      <c r="W5" s="305" t="s">
        <v>238</v>
      </c>
      <c r="X5" s="87"/>
      <c r="Y5" s="304" t="s">
        <v>238</v>
      </c>
      <c r="Z5" s="8"/>
      <c r="AA5" s="304" t="s">
        <v>238</v>
      </c>
      <c r="AB5" s="8"/>
      <c r="AC5" s="8"/>
    </row>
    <row r="6" spans="1:29" ht="3.75" customHeight="1" x14ac:dyDescent="0.25">
      <c r="A6" s="124"/>
      <c r="B6" s="124"/>
      <c r="C6" s="124"/>
      <c r="D6" s="124"/>
      <c r="E6" s="124"/>
      <c r="F6" s="124"/>
      <c r="G6" s="124"/>
      <c r="H6" s="124"/>
      <c r="I6" s="124"/>
      <c r="J6" s="124"/>
      <c r="K6" s="88"/>
      <c r="L6" s="88"/>
      <c r="M6" s="67"/>
      <c r="N6" s="67"/>
      <c r="O6" s="67"/>
      <c r="P6" s="67"/>
      <c r="Q6" s="88"/>
      <c r="R6" s="88"/>
      <c r="S6" s="67"/>
      <c r="T6" s="67"/>
      <c r="U6" s="67"/>
      <c r="V6" s="67"/>
      <c r="W6" s="67"/>
      <c r="X6" s="88"/>
      <c r="Y6" s="88"/>
      <c r="Z6" s="67"/>
      <c r="AA6" s="67"/>
      <c r="AB6" s="67"/>
      <c r="AC6" s="67"/>
    </row>
    <row r="7" spans="1:29" x14ac:dyDescent="0.25">
      <c r="A7" s="22" t="s">
        <v>253</v>
      </c>
      <c r="B7" s="22"/>
      <c r="C7" s="22"/>
      <c r="D7" s="22"/>
      <c r="E7" s="22"/>
      <c r="F7" s="22"/>
      <c r="G7" s="22"/>
      <c r="H7" s="22"/>
      <c r="I7" s="22"/>
      <c r="J7" s="22"/>
      <c r="K7" s="34"/>
      <c r="L7" s="34"/>
      <c r="M7" s="105"/>
      <c r="N7" s="105"/>
      <c r="O7" s="105"/>
      <c r="P7" s="105"/>
      <c r="Q7" s="34"/>
      <c r="R7" s="34"/>
      <c r="S7" s="105"/>
      <c r="T7" s="105"/>
      <c r="U7" s="105"/>
      <c r="V7" s="105"/>
      <c r="W7" s="105"/>
      <c r="X7" s="34"/>
      <c r="Y7" s="34"/>
      <c r="Z7" s="105"/>
      <c r="AA7" s="105"/>
      <c r="AB7" s="105"/>
      <c r="AC7" s="105"/>
    </row>
    <row r="8" spans="1:29" ht="3.75" customHeight="1" thickBot="1" x14ac:dyDescent="0.3">
      <c r="A8" s="69"/>
      <c r="B8" s="69"/>
      <c r="C8" s="69"/>
      <c r="D8" s="69"/>
      <c r="E8" s="69"/>
      <c r="F8" s="69"/>
      <c r="G8" s="69"/>
      <c r="H8" s="69"/>
      <c r="I8" s="69"/>
      <c r="J8" s="69"/>
      <c r="K8" s="60"/>
      <c r="L8" s="60"/>
      <c r="M8" s="106"/>
      <c r="N8" s="106"/>
      <c r="O8" s="106"/>
      <c r="P8" s="106"/>
      <c r="Q8" s="60"/>
      <c r="R8" s="60"/>
      <c r="S8" s="106"/>
      <c r="T8" s="106"/>
      <c r="U8" s="106"/>
      <c r="V8" s="106"/>
      <c r="W8" s="106"/>
      <c r="X8" s="60"/>
      <c r="Y8" s="60"/>
      <c r="Z8" s="106"/>
      <c r="AA8" s="106"/>
      <c r="AB8" s="106"/>
      <c r="AC8" s="106"/>
    </row>
    <row r="9" spans="1:29" ht="3.75" customHeight="1" x14ac:dyDescent="0.25">
      <c r="A9" s="1"/>
      <c r="B9" s="1"/>
      <c r="C9" s="1"/>
      <c r="D9" s="1"/>
      <c r="E9" s="1"/>
      <c r="F9" s="1"/>
      <c r="G9" s="1"/>
      <c r="H9" s="1"/>
      <c r="I9" s="1"/>
      <c r="J9" s="1"/>
      <c r="M9" s="55"/>
      <c r="N9" s="55"/>
      <c r="O9" s="55"/>
      <c r="P9" s="55"/>
      <c r="S9" s="55"/>
      <c r="T9" s="55"/>
      <c r="U9" s="55"/>
      <c r="V9" s="55"/>
      <c r="W9" s="55"/>
      <c r="Z9" s="55"/>
      <c r="AA9" s="55"/>
      <c r="AB9" s="55"/>
      <c r="AC9" s="55"/>
    </row>
    <row r="10" spans="1:29" ht="12.75" customHeight="1" x14ac:dyDescent="0.25">
      <c r="A10" s="48" t="s">
        <v>82</v>
      </c>
      <c r="B10" s="204">
        <v>0</v>
      </c>
      <c r="C10" s="204">
        <v>0</v>
      </c>
      <c r="D10" s="204">
        <v>0</v>
      </c>
      <c r="E10" s="204">
        <v>0</v>
      </c>
      <c r="F10" s="204">
        <v>0</v>
      </c>
      <c r="G10" s="204">
        <v>0</v>
      </c>
      <c r="H10" s="204">
        <v>0</v>
      </c>
      <c r="I10" s="204">
        <v>0</v>
      </c>
      <c r="J10" s="164">
        <v>0</v>
      </c>
      <c r="K10" s="164">
        <v>0</v>
      </c>
      <c r="L10" s="204">
        <v>0</v>
      </c>
      <c r="M10" s="204">
        <v>0</v>
      </c>
      <c r="N10" s="204">
        <v>0</v>
      </c>
      <c r="O10" s="204">
        <v>0</v>
      </c>
      <c r="P10" s="164">
        <v>0</v>
      </c>
      <c r="Q10" s="164">
        <v>-0.2</v>
      </c>
      <c r="R10" s="204">
        <v>0</v>
      </c>
      <c r="S10" s="204">
        <v>0</v>
      </c>
      <c r="T10" s="204">
        <v>0</v>
      </c>
      <c r="U10" s="204">
        <v>-0.2</v>
      </c>
      <c r="V10" s="204"/>
      <c r="W10" s="164">
        <v>0</v>
      </c>
      <c r="X10" s="164">
        <v>-0.8</v>
      </c>
      <c r="Y10" s="204">
        <v>0</v>
      </c>
      <c r="Z10" s="204">
        <v>-0.30000000000000004</v>
      </c>
      <c r="AA10" s="204">
        <v>0</v>
      </c>
      <c r="AB10" s="204">
        <v>-0.5</v>
      </c>
      <c r="AC10" s="204"/>
    </row>
    <row r="11" spans="1:29" x14ac:dyDescent="0.25">
      <c r="A11" s="48" t="s">
        <v>9</v>
      </c>
      <c r="B11" s="125">
        <v>-1.5</v>
      </c>
      <c r="C11" s="125">
        <v>-2.2999999999999998</v>
      </c>
      <c r="D11" s="125">
        <v>-1.2999999999999998</v>
      </c>
      <c r="E11" s="125">
        <v>-1</v>
      </c>
      <c r="F11" s="125">
        <v>-1.4</v>
      </c>
      <c r="G11" s="125">
        <v>-0.8</v>
      </c>
      <c r="H11" s="125">
        <v>-0.6</v>
      </c>
      <c r="I11" s="125">
        <v>-0.6</v>
      </c>
      <c r="J11" s="164">
        <v>-2.2000000000000002</v>
      </c>
      <c r="K11" s="164">
        <v>-2.2999999999999998</v>
      </c>
      <c r="L11" s="125">
        <v>-1.1000000000000001</v>
      </c>
      <c r="M11" s="125">
        <v>-1.1000000000000001</v>
      </c>
      <c r="N11" s="125">
        <v>-1.1000000000000001</v>
      </c>
      <c r="O11" s="125">
        <v>-1.2</v>
      </c>
      <c r="P11" s="164">
        <v>-6.5</v>
      </c>
      <c r="Q11" s="164">
        <v>-6.6</v>
      </c>
      <c r="R11" s="125">
        <v>-1.2</v>
      </c>
      <c r="S11" s="125">
        <v>-0.9</v>
      </c>
      <c r="T11" s="125">
        <v>-5.5</v>
      </c>
      <c r="U11" s="125">
        <v>-5.7</v>
      </c>
      <c r="V11" s="125"/>
      <c r="W11" s="164">
        <v>-5.2</v>
      </c>
      <c r="X11" s="164">
        <v>-5.0999999999999996</v>
      </c>
      <c r="Y11" s="125">
        <v>-1.8</v>
      </c>
      <c r="Z11" s="125">
        <v>-1.7999999999999998</v>
      </c>
      <c r="AA11" s="125">
        <v>-3.4</v>
      </c>
      <c r="AB11" s="125">
        <v>-3.3</v>
      </c>
      <c r="AC11" s="125"/>
    </row>
    <row r="12" spans="1:29" x14ac:dyDescent="0.25">
      <c r="A12" s="48" t="s">
        <v>5</v>
      </c>
      <c r="B12" s="126">
        <v>-0.2</v>
      </c>
      <c r="C12" s="126">
        <v>-1</v>
      </c>
      <c r="D12" s="126">
        <v>-0.8</v>
      </c>
      <c r="E12" s="126">
        <v>-0.2</v>
      </c>
      <c r="F12" s="126">
        <v>-0.6</v>
      </c>
      <c r="G12" s="126">
        <v>-0.3</v>
      </c>
      <c r="H12" s="126">
        <v>-0.3</v>
      </c>
      <c r="I12" s="126">
        <v>-0.3</v>
      </c>
      <c r="J12" s="164">
        <v>0.30000000000000004</v>
      </c>
      <c r="K12" s="164">
        <v>0.3</v>
      </c>
      <c r="L12" s="126">
        <v>0.2</v>
      </c>
      <c r="M12" s="126">
        <v>0.2</v>
      </c>
      <c r="N12" s="126">
        <v>0.1</v>
      </c>
      <c r="O12" s="126">
        <v>0.1</v>
      </c>
      <c r="P12" s="164">
        <v>-1</v>
      </c>
      <c r="Q12" s="164">
        <v>-1</v>
      </c>
      <c r="R12" s="126">
        <v>0.1</v>
      </c>
      <c r="S12" s="126">
        <v>-0.19999999999999996</v>
      </c>
      <c r="T12" s="126">
        <v>-0.8</v>
      </c>
      <c r="U12" s="126">
        <v>-0.8</v>
      </c>
      <c r="V12" s="126"/>
      <c r="W12" s="164">
        <v>-3.3</v>
      </c>
      <c r="X12" s="164">
        <v>-3.3</v>
      </c>
      <c r="Y12" s="126">
        <v>-0.5</v>
      </c>
      <c r="Z12" s="126">
        <v>-0.5</v>
      </c>
      <c r="AA12" s="126">
        <v>-2.8</v>
      </c>
      <c r="AB12" s="126">
        <v>-2.8</v>
      </c>
      <c r="AC12" s="126"/>
    </row>
    <row r="13" spans="1:29" x14ac:dyDescent="0.25">
      <c r="A13" s="48" t="s">
        <v>155</v>
      </c>
      <c r="B13" s="126">
        <v>0</v>
      </c>
      <c r="C13" s="204">
        <v>0</v>
      </c>
      <c r="D13" s="126">
        <v>0</v>
      </c>
      <c r="E13" s="126">
        <v>0</v>
      </c>
      <c r="F13" s="204">
        <v>0</v>
      </c>
      <c r="G13" s="204">
        <v>0</v>
      </c>
      <c r="H13" s="204">
        <v>0</v>
      </c>
      <c r="I13" s="126">
        <v>-0.4</v>
      </c>
      <c r="J13" s="164">
        <v>0</v>
      </c>
      <c r="K13" s="164">
        <v>-1.7</v>
      </c>
      <c r="L13" s="204">
        <v>0</v>
      </c>
      <c r="M13" s="126">
        <v>-1.1000000000000001</v>
      </c>
      <c r="N13" s="126">
        <v>0</v>
      </c>
      <c r="O13" s="126">
        <v>-0.6</v>
      </c>
      <c r="P13" s="164">
        <v>0</v>
      </c>
      <c r="Q13" s="164">
        <v>-0.9</v>
      </c>
      <c r="R13" s="204">
        <v>0</v>
      </c>
      <c r="S13" s="126">
        <v>0</v>
      </c>
      <c r="T13" s="204">
        <v>0</v>
      </c>
      <c r="U13" s="126">
        <v>-0.9</v>
      </c>
      <c r="V13" s="126"/>
      <c r="W13" s="164">
        <v>0</v>
      </c>
      <c r="X13" s="164">
        <v>-0.4</v>
      </c>
      <c r="Y13" s="204">
        <v>0</v>
      </c>
      <c r="Z13" s="126">
        <v>-0.2</v>
      </c>
      <c r="AA13" s="204">
        <v>0</v>
      </c>
      <c r="AB13" s="126">
        <v>-0.2</v>
      </c>
      <c r="AC13" s="126"/>
    </row>
    <row r="14" spans="1:29" x14ac:dyDescent="0.25">
      <c r="A14" s="22" t="s">
        <v>142</v>
      </c>
      <c r="B14" s="110">
        <v>-0.1</v>
      </c>
      <c r="C14" s="110">
        <v>-0.9</v>
      </c>
      <c r="D14" s="110">
        <v>-0.30000000000000004</v>
      </c>
      <c r="E14" s="110">
        <v>-0.6</v>
      </c>
      <c r="F14" s="110">
        <v>-0.1</v>
      </c>
      <c r="G14" s="110">
        <v>-0.2</v>
      </c>
      <c r="H14" s="110">
        <v>0.1</v>
      </c>
      <c r="I14" s="110">
        <v>0.1</v>
      </c>
      <c r="J14" s="168">
        <v>-0.3</v>
      </c>
      <c r="K14" s="168">
        <v>-0.4</v>
      </c>
      <c r="L14" s="110">
        <v>0</v>
      </c>
      <c r="M14" s="110">
        <v>-0.1</v>
      </c>
      <c r="N14" s="110">
        <v>-0.3</v>
      </c>
      <c r="O14" s="110">
        <v>-0.3</v>
      </c>
      <c r="P14" s="168">
        <v>-0.60000000000000009</v>
      </c>
      <c r="Q14" s="168">
        <v>-0.6</v>
      </c>
      <c r="R14" s="110">
        <v>-1.1000000000000001</v>
      </c>
      <c r="S14" s="110">
        <v>-0.39999999999999997</v>
      </c>
      <c r="T14" s="110">
        <v>-0.2</v>
      </c>
      <c r="U14" s="110">
        <v>-0.2</v>
      </c>
      <c r="V14" s="110"/>
      <c r="W14" s="168">
        <v>-0.7</v>
      </c>
      <c r="X14" s="168">
        <v>-0.8</v>
      </c>
      <c r="Y14" s="110">
        <v>-0.3</v>
      </c>
      <c r="Z14" s="110">
        <v>-0.4</v>
      </c>
      <c r="AA14" s="110">
        <v>-0.4</v>
      </c>
      <c r="AB14" s="110">
        <v>-0.4</v>
      </c>
      <c r="AC14" s="110"/>
    </row>
    <row r="15" spans="1:29" x14ac:dyDescent="0.25">
      <c r="A15" s="48" t="s">
        <v>83</v>
      </c>
      <c r="B15" s="126">
        <v>0</v>
      </c>
      <c r="C15" s="126">
        <v>-0.5</v>
      </c>
      <c r="D15" s="126">
        <v>-9.9999999999999978E-2</v>
      </c>
      <c r="E15" s="126">
        <v>-0.4</v>
      </c>
      <c r="F15" s="126">
        <v>-0.5</v>
      </c>
      <c r="G15" s="126">
        <v>-0.2</v>
      </c>
      <c r="H15" s="126">
        <v>-0.3</v>
      </c>
      <c r="I15" s="126">
        <v>0.1</v>
      </c>
      <c r="J15" s="164">
        <v>-2.2000000000000002</v>
      </c>
      <c r="K15" s="164">
        <v>-0.3</v>
      </c>
      <c r="L15" s="126">
        <v>-1.3</v>
      </c>
      <c r="M15" s="126">
        <v>-0.1</v>
      </c>
      <c r="N15" s="126">
        <v>-0.9</v>
      </c>
      <c r="O15" s="126">
        <v>-0.2</v>
      </c>
      <c r="P15" s="164">
        <v>-2.5</v>
      </c>
      <c r="Q15" s="164">
        <v>-1.3</v>
      </c>
      <c r="R15" s="126">
        <v>0.1</v>
      </c>
      <c r="S15" s="126">
        <v>-0.60000000000000009</v>
      </c>
      <c r="T15" s="126">
        <v>-2</v>
      </c>
      <c r="U15" s="126">
        <v>-0.7</v>
      </c>
      <c r="V15" s="126"/>
      <c r="W15" s="164">
        <v>-1.9</v>
      </c>
      <c r="X15" s="164">
        <v>-0.7</v>
      </c>
      <c r="Y15" s="126">
        <v>-0.9</v>
      </c>
      <c r="Z15" s="126">
        <v>-0.29999999999999993</v>
      </c>
      <c r="AA15" s="126">
        <v>-1</v>
      </c>
      <c r="AB15" s="126">
        <v>-0.4</v>
      </c>
      <c r="AC15" s="126"/>
    </row>
    <row r="16" spans="1:29" x14ac:dyDescent="0.25">
      <c r="A16" s="70" t="s">
        <v>101</v>
      </c>
      <c r="B16" s="205">
        <v>-1.8</v>
      </c>
      <c r="C16" s="205">
        <v>-4.7</v>
      </c>
      <c r="D16" s="205">
        <v>-2.5</v>
      </c>
      <c r="E16" s="205">
        <v>-2.2000000000000002</v>
      </c>
      <c r="F16" s="205">
        <v>-2.6</v>
      </c>
      <c r="G16" s="205">
        <v>-1.5</v>
      </c>
      <c r="H16" s="205">
        <v>-1.1000000000000001</v>
      </c>
      <c r="I16" s="205">
        <v>-1.1000000000000001</v>
      </c>
      <c r="J16" s="206">
        <v>-4.4000000000000004</v>
      </c>
      <c r="K16" s="206">
        <v>-4.4000000000000004</v>
      </c>
      <c r="L16" s="205">
        <v>-2.2000000000000002</v>
      </c>
      <c r="M16" s="205">
        <v>-2.2000000000000002</v>
      </c>
      <c r="N16" s="205">
        <v>-2.2000000000000002</v>
      </c>
      <c r="O16" s="205">
        <v>-2.1999999999999997</v>
      </c>
      <c r="P16" s="206">
        <v>-10.6</v>
      </c>
      <c r="Q16" s="206">
        <v>-10.6</v>
      </c>
      <c r="R16" s="205">
        <v>-2.1</v>
      </c>
      <c r="S16" s="205">
        <v>-2.0999999999999996</v>
      </c>
      <c r="T16" s="205">
        <v>-8.5</v>
      </c>
      <c r="U16" s="205">
        <v>-8.5</v>
      </c>
      <c r="V16" s="205"/>
      <c r="W16" s="206">
        <v>-11.1</v>
      </c>
      <c r="X16" s="206">
        <v>-11.1</v>
      </c>
      <c r="Y16" s="205">
        <v>-3.5</v>
      </c>
      <c r="Z16" s="205">
        <v>-3.4999999999999996</v>
      </c>
      <c r="AA16" s="205">
        <v>-7.6000000000000005</v>
      </c>
      <c r="AB16" s="205">
        <v>-7.6000000000000005</v>
      </c>
      <c r="AC16" s="205"/>
    </row>
    <row r="17" spans="1:29" ht="15.75" thickBot="1" x14ac:dyDescent="0.3">
      <c r="A17" s="48"/>
      <c r="B17" s="48"/>
      <c r="C17" s="48"/>
      <c r="D17" s="48"/>
      <c r="E17" s="48"/>
      <c r="F17" s="48"/>
      <c r="G17" s="48"/>
      <c r="H17" s="48"/>
      <c r="I17" s="48"/>
      <c r="J17" s="48"/>
      <c r="K17" s="208"/>
      <c r="L17" s="208"/>
      <c r="M17" s="207"/>
      <c r="N17" s="207"/>
      <c r="O17" s="207"/>
      <c r="P17" s="207"/>
      <c r="Q17" s="208"/>
      <c r="R17" s="208"/>
      <c r="S17" s="207"/>
      <c r="T17" s="207"/>
      <c r="U17" s="207"/>
      <c r="V17" s="207"/>
      <c r="W17" s="207"/>
      <c r="X17" s="208"/>
      <c r="Y17" s="208"/>
      <c r="Z17" s="207"/>
      <c r="AA17" s="207"/>
      <c r="AB17" s="207"/>
      <c r="AC17" s="207"/>
    </row>
    <row r="18" spans="1:29" ht="3.75" customHeight="1" x14ac:dyDescent="0.25">
      <c r="A18" s="124"/>
      <c r="B18" s="124"/>
      <c r="C18" s="124"/>
      <c r="D18" s="124"/>
      <c r="E18" s="124"/>
      <c r="F18" s="124"/>
      <c r="G18" s="124"/>
      <c r="H18" s="124"/>
      <c r="I18" s="124"/>
      <c r="J18" s="124"/>
      <c r="K18" s="210"/>
      <c r="L18" s="210"/>
      <c r="M18" s="209"/>
      <c r="N18" s="209"/>
      <c r="O18" s="209"/>
      <c r="P18" s="209"/>
      <c r="Q18" s="210"/>
      <c r="R18" s="210"/>
      <c r="S18" s="209"/>
      <c r="T18" s="209"/>
      <c r="U18" s="209"/>
      <c r="V18" s="209"/>
      <c r="W18" s="209"/>
      <c r="X18" s="210"/>
      <c r="Y18" s="210"/>
      <c r="Z18" s="209"/>
      <c r="AA18" s="209"/>
      <c r="AB18" s="209"/>
      <c r="AC18" s="209"/>
    </row>
    <row r="19" spans="1:29" s="12" customFormat="1" ht="12.75" x14ac:dyDescent="0.2">
      <c r="A19" s="22" t="s">
        <v>55</v>
      </c>
      <c r="B19" s="22"/>
      <c r="C19" s="22"/>
      <c r="D19" s="22"/>
      <c r="E19" s="22"/>
      <c r="F19" s="22"/>
      <c r="G19" s="22"/>
      <c r="H19" s="22"/>
      <c r="I19" s="22"/>
      <c r="J19" s="22"/>
      <c r="K19" s="180"/>
      <c r="L19" s="180"/>
      <c r="M19" s="211"/>
      <c r="N19" s="211"/>
      <c r="O19" s="211"/>
      <c r="P19" s="211"/>
      <c r="Q19" s="180"/>
      <c r="R19" s="180"/>
      <c r="S19" s="211"/>
      <c r="T19" s="211"/>
      <c r="U19" s="211"/>
      <c r="V19" s="211"/>
      <c r="W19" s="211"/>
      <c r="X19" s="180"/>
      <c r="Y19" s="180"/>
      <c r="Z19" s="211"/>
      <c r="AA19" s="211"/>
      <c r="AB19" s="211"/>
      <c r="AC19" s="211"/>
    </row>
    <row r="20" spans="1:29" ht="3.75" customHeight="1" thickBot="1" x14ac:dyDescent="0.3">
      <c r="A20" s="69"/>
      <c r="B20" s="69"/>
      <c r="C20" s="69"/>
      <c r="D20" s="69"/>
      <c r="E20" s="69"/>
      <c r="F20" s="69"/>
      <c r="G20" s="69"/>
      <c r="H20" s="69"/>
      <c r="I20" s="69"/>
      <c r="J20" s="69"/>
      <c r="K20" s="182"/>
      <c r="L20" s="182"/>
      <c r="M20" s="212"/>
      <c r="N20" s="212"/>
      <c r="O20" s="212"/>
      <c r="P20" s="212"/>
      <c r="Q20" s="182"/>
      <c r="R20" s="182"/>
      <c r="S20" s="212"/>
      <c r="T20" s="212"/>
      <c r="U20" s="212"/>
      <c r="V20" s="212"/>
      <c r="W20" s="212"/>
      <c r="X20" s="182"/>
      <c r="Y20" s="182"/>
      <c r="Z20" s="212"/>
      <c r="AA20" s="212"/>
      <c r="AB20" s="212"/>
      <c r="AC20" s="212"/>
    </row>
    <row r="21" spans="1:29" ht="3.75" customHeight="1" x14ac:dyDescent="0.25">
      <c r="A21" s="1"/>
      <c r="B21" s="1"/>
      <c r="C21" s="1"/>
      <c r="D21" s="1"/>
      <c r="E21" s="1"/>
      <c r="F21" s="1"/>
      <c r="G21" s="1"/>
      <c r="H21" s="1"/>
      <c r="I21" s="1"/>
      <c r="J21" s="1"/>
      <c r="K21" s="214"/>
      <c r="L21" s="214"/>
      <c r="M21" s="213"/>
      <c r="N21" s="213"/>
      <c r="O21" s="213"/>
      <c r="P21" s="213"/>
      <c r="Q21" s="214"/>
      <c r="R21" s="214"/>
      <c r="S21" s="213"/>
      <c r="T21" s="213"/>
      <c r="U21" s="213"/>
      <c r="V21" s="213"/>
      <c r="W21" s="213"/>
      <c r="X21" s="214"/>
      <c r="Y21" s="214"/>
      <c r="Z21" s="213"/>
      <c r="AA21" s="213"/>
      <c r="AB21" s="213"/>
      <c r="AC21" s="213"/>
    </row>
    <row r="22" spans="1:29" x14ac:dyDescent="0.25">
      <c r="A22" s="12" t="s">
        <v>70</v>
      </c>
      <c r="B22" s="126">
        <v>-1.4</v>
      </c>
      <c r="C22" s="126">
        <v>-3.2</v>
      </c>
      <c r="D22" s="126">
        <v>-1.9000000000000001</v>
      </c>
      <c r="E22" s="126">
        <v>-1.3</v>
      </c>
      <c r="F22" s="126">
        <v>-1.6</v>
      </c>
      <c r="G22" s="302" t="s">
        <v>32</v>
      </c>
      <c r="H22" s="302" t="s">
        <v>32</v>
      </c>
      <c r="I22" s="126">
        <v>-0.8</v>
      </c>
      <c r="J22" s="167" t="s">
        <v>32</v>
      </c>
      <c r="K22" s="164">
        <v>-2</v>
      </c>
      <c r="L22" s="302" t="s">
        <v>32</v>
      </c>
      <c r="M22" s="126">
        <v>-1</v>
      </c>
      <c r="N22" s="302" t="s">
        <v>32</v>
      </c>
      <c r="O22" s="126">
        <v>-1</v>
      </c>
      <c r="P22" s="167" t="s">
        <v>32</v>
      </c>
      <c r="Q22" s="164">
        <v>-4.7</v>
      </c>
      <c r="R22" s="302" t="s">
        <v>32</v>
      </c>
      <c r="S22" s="126">
        <v>0.1</v>
      </c>
      <c r="T22" s="302" t="s">
        <v>32</v>
      </c>
      <c r="U22" s="126">
        <v>-4.8</v>
      </c>
      <c r="V22" s="126"/>
      <c r="W22" s="167" t="s">
        <v>32</v>
      </c>
      <c r="X22" s="164">
        <v>-4.8</v>
      </c>
      <c r="Y22" s="302" t="s">
        <v>32</v>
      </c>
      <c r="Z22" s="126">
        <v>-0.29999999999999982</v>
      </c>
      <c r="AA22" s="302" t="s">
        <v>32</v>
      </c>
      <c r="AB22" s="126">
        <v>-4.5</v>
      </c>
      <c r="AC22" s="126"/>
    </row>
    <row r="23" spans="1:29" x14ac:dyDescent="0.25">
      <c r="A23" s="48" t="s">
        <v>8</v>
      </c>
      <c r="B23" s="126">
        <v>-0.3</v>
      </c>
      <c r="C23" s="126">
        <v>-1.4</v>
      </c>
      <c r="D23" s="126">
        <v>-0.49999999999999989</v>
      </c>
      <c r="E23" s="126">
        <v>-0.9</v>
      </c>
      <c r="F23" s="126">
        <v>-0.9</v>
      </c>
      <c r="G23" s="302" t="s">
        <v>32</v>
      </c>
      <c r="H23" s="302" t="s">
        <v>32</v>
      </c>
      <c r="I23" s="126">
        <v>-0.2</v>
      </c>
      <c r="J23" s="167" t="s">
        <v>32</v>
      </c>
      <c r="K23" s="164">
        <v>-2.2999999999999998</v>
      </c>
      <c r="L23" s="302" t="s">
        <v>32</v>
      </c>
      <c r="M23" s="126">
        <v>-1.2</v>
      </c>
      <c r="N23" s="302" t="s">
        <v>32</v>
      </c>
      <c r="O23" s="126">
        <v>-1.1000000000000001</v>
      </c>
      <c r="P23" s="167" t="s">
        <v>32</v>
      </c>
      <c r="Q23" s="164">
        <v>-5.4</v>
      </c>
      <c r="R23" s="302" t="s">
        <v>32</v>
      </c>
      <c r="S23" s="126">
        <v>-1.9000000000000004</v>
      </c>
      <c r="T23" s="302" t="s">
        <v>32</v>
      </c>
      <c r="U23" s="126">
        <v>-3.5</v>
      </c>
      <c r="V23" s="126"/>
      <c r="W23" s="167" t="s">
        <v>32</v>
      </c>
      <c r="X23" s="164">
        <v>-5.2</v>
      </c>
      <c r="Y23" s="302" t="s">
        <v>32</v>
      </c>
      <c r="Z23" s="126">
        <v>-2.7</v>
      </c>
      <c r="AA23" s="302" t="s">
        <v>32</v>
      </c>
      <c r="AB23" s="126">
        <v>-2.5</v>
      </c>
      <c r="AC23" s="126"/>
    </row>
    <row r="24" spans="1:29" x14ac:dyDescent="0.25">
      <c r="A24" s="22" t="s">
        <v>214</v>
      </c>
      <c r="B24" s="110">
        <v>-0.1</v>
      </c>
      <c r="C24" s="126">
        <v>-0.1</v>
      </c>
      <c r="D24" s="110">
        <v>-0.1</v>
      </c>
      <c r="E24" s="110">
        <v>0</v>
      </c>
      <c r="F24" s="126">
        <v>-0.1</v>
      </c>
      <c r="G24" s="302" t="s">
        <v>32</v>
      </c>
      <c r="H24" s="302" t="s">
        <v>32</v>
      </c>
      <c r="I24" s="110">
        <v>-0.1</v>
      </c>
      <c r="J24" s="202" t="s">
        <v>32</v>
      </c>
      <c r="K24" s="168">
        <v>-0.1</v>
      </c>
      <c r="L24" s="302" t="s">
        <v>32</v>
      </c>
      <c r="M24" s="110">
        <v>0</v>
      </c>
      <c r="N24" s="302" t="s">
        <v>32</v>
      </c>
      <c r="O24" s="110">
        <v>-0.1</v>
      </c>
      <c r="P24" s="202" t="s">
        <v>32</v>
      </c>
      <c r="Q24" s="168">
        <v>-0.5</v>
      </c>
      <c r="R24" s="302" t="s">
        <v>32</v>
      </c>
      <c r="S24" s="110">
        <v>-0.3</v>
      </c>
      <c r="T24" s="302" t="s">
        <v>32</v>
      </c>
      <c r="U24" s="110">
        <v>-0.2</v>
      </c>
      <c r="V24" s="110"/>
      <c r="W24" s="202" t="s">
        <v>32</v>
      </c>
      <c r="X24" s="168">
        <v>-1.1000000000000001</v>
      </c>
      <c r="Y24" s="302" t="s">
        <v>32</v>
      </c>
      <c r="Z24" s="110">
        <v>-0.50000000000000011</v>
      </c>
      <c r="AA24" s="302" t="s">
        <v>32</v>
      </c>
      <c r="AB24" s="110">
        <v>-0.6</v>
      </c>
      <c r="AC24" s="110"/>
    </row>
    <row r="25" spans="1:29" x14ac:dyDescent="0.25">
      <c r="A25" s="70" t="s">
        <v>101</v>
      </c>
      <c r="B25" s="205">
        <v>-1.8</v>
      </c>
      <c r="C25" s="205">
        <v>-4.7</v>
      </c>
      <c r="D25" s="205">
        <v>-2.5</v>
      </c>
      <c r="E25" s="205">
        <v>-2.2000000000000002</v>
      </c>
      <c r="F25" s="205">
        <v>-2.6</v>
      </c>
      <c r="G25" s="70"/>
      <c r="H25" s="70"/>
      <c r="I25" s="205">
        <v>-1.1000000000000001</v>
      </c>
      <c r="J25" s="206"/>
      <c r="K25" s="206">
        <v>-4.4000000000000004</v>
      </c>
      <c r="L25" s="206"/>
      <c r="M25" s="205">
        <v>-2.2000000000000002</v>
      </c>
      <c r="N25" s="205"/>
      <c r="O25" s="205">
        <v>-2.2000000000000002</v>
      </c>
      <c r="P25" s="205"/>
      <c r="Q25" s="206">
        <v>-10.600000000000001</v>
      </c>
      <c r="R25" s="206"/>
      <c r="S25" s="205">
        <v>-2.1000000000000005</v>
      </c>
      <c r="T25" s="205"/>
      <c r="U25" s="205">
        <v>-8.5</v>
      </c>
      <c r="V25" s="205"/>
      <c r="W25" s="205"/>
      <c r="X25" s="206">
        <v>-11.1</v>
      </c>
      <c r="Y25" s="206"/>
      <c r="Z25" s="205">
        <v>-3.5</v>
      </c>
      <c r="AA25" s="205"/>
      <c r="AB25" s="205">
        <v>-7.6</v>
      </c>
      <c r="AC25" s="205"/>
    </row>
    <row r="26" spans="1:29" x14ac:dyDescent="0.25">
      <c r="A26" s="48"/>
      <c r="B26" s="48"/>
      <c r="C26" s="48"/>
      <c r="D26" s="48"/>
      <c r="E26" s="48"/>
      <c r="F26" s="48"/>
      <c r="G26" s="48"/>
      <c r="H26" s="48"/>
      <c r="I26" s="48"/>
      <c r="J26" s="48"/>
      <c r="M26" s="48"/>
      <c r="N26" s="48"/>
      <c r="O26" s="48"/>
      <c r="P26" s="48"/>
      <c r="S26" s="48"/>
      <c r="T26" s="48"/>
      <c r="U26" s="48"/>
      <c r="V26" s="48"/>
      <c r="W26" s="48"/>
      <c r="Z26" s="48"/>
      <c r="AA26" s="48"/>
      <c r="AB26" s="48"/>
      <c r="AC26" s="48"/>
    </row>
    <row r="27" spans="1:29" x14ac:dyDescent="0.25">
      <c r="A27" s="292" t="s">
        <v>251</v>
      </c>
      <c r="B27" s="48"/>
      <c r="C27" s="292"/>
      <c r="D27" s="48"/>
      <c r="E27" s="48"/>
      <c r="F27" s="292"/>
      <c r="G27" s="292"/>
      <c r="H27" s="48"/>
      <c r="I27" s="48"/>
      <c r="J27" s="48"/>
      <c r="P27" s="48"/>
      <c r="S27" s="48"/>
      <c r="T27" s="48"/>
      <c r="V27" s="48"/>
      <c r="W27" s="48"/>
      <c r="Z27" s="48"/>
      <c r="AA27" s="48"/>
      <c r="AC27" s="48"/>
    </row>
    <row r="28" spans="1:29" x14ac:dyDescent="0.25">
      <c r="A28" s="292" t="s">
        <v>281</v>
      </c>
    </row>
  </sheetData>
  <hyperlinks>
    <hyperlink ref="A1" location="'Table of contents'!A1" display="AUM BY CLIENT" xr:uid="{00000000-0004-0000-0900-000000000000}"/>
  </hyperlinks>
  <pageMargins left="0.55118110236220474" right="0.55118110236220474" top="0.78740157480314965" bottom="0.78740157480314965" header="0.51181102362204722" footer="0.51181102362204722"/>
  <pageSetup paperSize="9" scale="2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9"/>
  <sheetViews>
    <sheetView showGridLines="0" zoomScale="85" zoomScaleNormal="85" workbookViewId="0">
      <selection activeCell="O25" sqref="O25"/>
    </sheetView>
  </sheetViews>
  <sheetFormatPr defaultRowHeight="15" x14ac:dyDescent="0.25"/>
  <cols>
    <col min="1" max="1" width="31.140625" customWidth="1"/>
    <col min="2" max="4" width="12.28515625" customWidth="1"/>
    <col min="5" max="5" width="15.42578125" bestFit="1" customWidth="1"/>
    <col min="6" max="12" width="12.28515625" customWidth="1"/>
  </cols>
  <sheetData>
    <row r="1" spans="1:12" s="12" customFormat="1" ht="23.25" x14ac:dyDescent="0.35">
      <c r="A1" s="65" t="s">
        <v>219</v>
      </c>
      <c r="B1" s="65"/>
      <c r="C1" s="65"/>
      <c r="D1" s="65"/>
      <c r="E1" s="65"/>
      <c r="F1" s="65"/>
      <c r="G1" s="65"/>
      <c r="H1" s="65"/>
      <c r="I1" s="65"/>
      <c r="J1" s="65"/>
      <c r="K1" s="65"/>
      <c r="L1" s="65"/>
    </row>
    <row r="4" spans="1:12" x14ac:dyDescent="0.25">
      <c r="A4" s="12"/>
      <c r="B4" s="14" t="s">
        <v>262</v>
      </c>
      <c r="C4" s="14" t="s">
        <v>263</v>
      </c>
      <c r="D4" s="14" t="s">
        <v>241</v>
      </c>
      <c r="E4" s="14" t="s">
        <v>230</v>
      </c>
      <c r="F4" s="14" t="s">
        <v>230</v>
      </c>
      <c r="G4" s="14" t="s">
        <v>216</v>
      </c>
      <c r="H4" s="14" t="s">
        <v>209</v>
      </c>
      <c r="I4" s="14" t="s">
        <v>202</v>
      </c>
      <c r="J4" s="14" t="s">
        <v>194</v>
      </c>
      <c r="K4" s="14" t="s">
        <v>184</v>
      </c>
      <c r="L4" s="14" t="s">
        <v>179</v>
      </c>
    </row>
    <row r="5" spans="1:12" ht="18.75" customHeight="1" thickBot="1" x14ac:dyDescent="0.3">
      <c r="A5" s="48"/>
      <c r="B5" s="48"/>
      <c r="C5" s="48"/>
      <c r="D5" s="48"/>
      <c r="E5" s="304" t="s">
        <v>238</v>
      </c>
      <c r="F5" s="48"/>
      <c r="G5" s="8"/>
      <c r="H5" s="8"/>
      <c r="I5" s="8"/>
      <c r="J5" s="8"/>
      <c r="K5" s="8"/>
      <c r="L5" s="8"/>
    </row>
    <row r="6" spans="1:12" ht="3.75" customHeight="1" x14ac:dyDescent="0.25">
      <c r="A6" s="124"/>
      <c r="B6" s="124"/>
      <c r="C6" s="124"/>
      <c r="D6" s="124"/>
      <c r="E6" s="124"/>
      <c r="F6" s="124"/>
      <c r="G6" s="67"/>
      <c r="H6" s="67"/>
      <c r="I6" s="67"/>
      <c r="J6" s="67"/>
      <c r="K6" s="67"/>
      <c r="L6" s="67"/>
    </row>
    <row r="7" spans="1:12" s="12" customFormat="1" ht="12.75" x14ac:dyDescent="0.2">
      <c r="A7" s="22" t="s">
        <v>56</v>
      </c>
      <c r="B7" s="22"/>
      <c r="C7" s="22"/>
      <c r="D7" s="22"/>
      <c r="E7" s="22"/>
      <c r="F7" s="22"/>
      <c r="G7" s="23"/>
      <c r="H7" s="23"/>
      <c r="I7" s="23"/>
      <c r="J7" s="23"/>
      <c r="K7" s="23"/>
      <c r="L7" s="23"/>
    </row>
    <row r="8" spans="1:12" ht="3.75" customHeight="1" thickBot="1" x14ac:dyDescent="0.3">
      <c r="A8" s="69"/>
      <c r="B8" s="69"/>
      <c r="C8" s="69"/>
      <c r="D8" s="69"/>
      <c r="E8" s="69"/>
      <c r="F8" s="69"/>
      <c r="G8" s="106"/>
      <c r="H8" s="106"/>
      <c r="I8" s="106"/>
      <c r="J8" s="106"/>
      <c r="K8" s="106"/>
      <c r="L8" s="106"/>
    </row>
    <row r="9" spans="1:12" ht="3.75" customHeight="1" x14ac:dyDescent="0.25">
      <c r="A9" s="44"/>
      <c r="B9" s="44"/>
      <c r="C9" s="44"/>
      <c r="D9" s="44"/>
      <c r="E9" s="44"/>
      <c r="F9" s="44"/>
      <c r="G9" s="20"/>
      <c r="H9" s="20"/>
      <c r="I9" s="20"/>
      <c r="J9" s="20"/>
      <c r="K9" s="20"/>
      <c r="L9" s="20"/>
    </row>
    <row r="10" spans="1:12" x14ac:dyDescent="0.25">
      <c r="A10" s="48" t="s">
        <v>40</v>
      </c>
      <c r="B10" s="48">
        <v>6.7</v>
      </c>
      <c r="C10" s="48">
        <v>7.7</v>
      </c>
      <c r="D10" s="48">
        <v>12.1</v>
      </c>
      <c r="E10" s="48">
        <v>12.5</v>
      </c>
      <c r="F10" s="48">
        <v>12.7</v>
      </c>
      <c r="G10" s="161">
        <v>14.4</v>
      </c>
      <c r="H10" s="161">
        <v>36.6</v>
      </c>
      <c r="I10" s="161">
        <v>34.9</v>
      </c>
      <c r="J10" s="161">
        <v>33.700000000000003</v>
      </c>
      <c r="K10" s="161">
        <v>34.5</v>
      </c>
      <c r="L10" s="161">
        <v>36.4</v>
      </c>
    </row>
    <row r="11" spans="1:12" x14ac:dyDescent="0.25">
      <c r="A11" s="12" t="s">
        <v>144</v>
      </c>
      <c r="B11" s="12">
        <v>37.799999999999997</v>
      </c>
      <c r="C11" s="12">
        <v>38.4</v>
      </c>
      <c r="D11" s="12">
        <v>39.700000000000003</v>
      </c>
      <c r="E11" s="12">
        <v>43.6</v>
      </c>
      <c r="F11" s="12">
        <v>43.4</v>
      </c>
      <c r="G11" s="161">
        <v>53.6</v>
      </c>
      <c r="H11" s="161">
        <v>54.6</v>
      </c>
      <c r="I11" s="161">
        <v>51.2</v>
      </c>
      <c r="J11" s="161">
        <v>50.2</v>
      </c>
      <c r="K11" s="161">
        <v>49.8</v>
      </c>
      <c r="L11" s="161">
        <v>47.6</v>
      </c>
    </row>
    <row r="12" spans="1:12" x14ac:dyDescent="0.25">
      <c r="A12" s="70" t="s">
        <v>73</v>
      </c>
      <c r="B12" s="70">
        <v>44.5</v>
      </c>
      <c r="C12" s="70">
        <v>46.1</v>
      </c>
      <c r="D12" s="70">
        <v>51.8</v>
      </c>
      <c r="E12" s="70">
        <v>56.1</v>
      </c>
      <c r="F12" s="70">
        <v>56.1</v>
      </c>
      <c r="G12" s="89">
        <v>68</v>
      </c>
      <c r="H12" s="89">
        <v>91.2</v>
      </c>
      <c r="I12" s="89">
        <v>86.1</v>
      </c>
      <c r="J12" s="89">
        <v>83.9</v>
      </c>
      <c r="K12" s="89">
        <v>84.3</v>
      </c>
      <c r="L12" s="89">
        <v>84</v>
      </c>
    </row>
    <row r="13" spans="1:12" ht="15.75" thickBot="1" x14ac:dyDescent="0.3">
      <c r="A13" s="48"/>
      <c r="B13" s="48"/>
      <c r="C13" s="48"/>
      <c r="D13" s="48"/>
      <c r="E13" s="48"/>
      <c r="F13" s="48"/>
      <c r="G13" s="48"/>
      <c r="H13" s="48"/>
      <c r="I13" s="48"/>
      <c r="J13" s="48"/>
      <c r="K13" s="48"/>
      <c r="L13" s="48"/>
    </row>
    <row r="14" spans="1:12" ht="3.75" customHeight="1" x14ac:dyDescent="0.25">
      <c r="A14" s="124"/>
      <c r="B14" s="124"/>
      <c r="C14" s="124"/>
      <c r="D14" s="124"/>
      <c r="E14" s="124"/>
      <c r="F14" s="124"/>
      <c r="G14" s="67"/>
      <c r="H14" s="67"/>
      <c r="I14" s="67"/>
      <c r="J14" s="67"/>
      <c r="K14" s="67"/>
      <c r="L14" s="67"/>
    </row>
    <row r="15" spans="1:12" s="12" customFormat="1" ht="12.75" x14ac:dyDescent="0.2">
      <c r="A15" s="22" t="s">
        <v>58</v>
      </c>
      <c r="B15" s="22"/>
      <c r="C15" s="22"/>
      <c r="D15" s="22"/>
      <c r="E15" s="22"/>
      <c r="F15" s="22"/>
      <c r="G15" s="23"/>
      <c r="H15" s="23"/>
      <c r="I15" s="23"/>
      <c r="J15" s="23"/>
      <c r="K15" s="23"/>
      <c r="L15" s="23"/>
    </row>
    <row r="16" spans="1:12" ht="3.75" customHeight="1" thickBot="1" x14ac:dyDescent="0.3">
      <c r="A16" s="69"/>
      <c r="B16" s="69"/>
      <c r="C16" s="69"/>
      <c r="D16" s="69"/>
      <c r="E16" s="69"/>
      <c r="F16" s="69"/>
      <c r="G16" s="106"/>
      <c r="H16" s="106"/>
      <c r="I16" s="106"/>
      <c r="J16" s="106"/>
      <c r="K16" s="106"/>
      <c r="L16" s="106"/>
    </row>
    <row r="17" spans="1:14" ht="3.75" customHeight="1" x14ac:dyDescent="0.25">
      <c r="A17" s="44"/>
      <c r="B17" s="44"/>
      <c r="C17" s="44"/>
      <c r="D17" s="44"/>
      <c r="E17" s="44"/>
      <c r="F17" s="44"/>
      <c r="G17" s="20"/>
      <c r="H17" s="20"/>
      <c r="I17" s="20"/>
      <c r="J17" s="20"/>
      <c r="K17" s="20"/>
      <c r="L17" s="20"/>
    </row>
    <row r="18" spans="1:14" x14ac:dyDescent="0.25">
      <c r="A18" s="12" t="s">
        <v>9</v>
      </c>
      <c r="B18" s="12">
        <v>8.1</v>
      </c>
      <c r="C18" s="12">
        <v>8.6999999999999993</v>
      </c>
      <c r="D18" s="12">
        <v>9.1</v>
      </c>
      <c r="E18" s="12">
        <v>11.4</v>
      </c>
      <c r="F18" s="12">
        <v>11.4</v>
      </c>
      <c r="G18" s="125">
        <v>36.799999999999997</v>
      </c>
      <c r="H18" s="125">
        <v>48.6</v>
      </c>
      <c r="I18" s="125">
        <v>47.1</v>
      </c>
      <c r="J18" s="125">
        <v>41.9</v>
      </c>
      <c r="K18" s="125">
        <v>42.5</v>
      </c>
      <c r="L18" s="125">
        <v>41.9</v>
      </c>
      <c r="N18" s="146"/>
    </row>
    <row r="19" spans="1:14" x14ac:dyDescent="0.25">
      <c r="A19" s="12" t="s">
        <v>5</v>
      </c>
      <c r="B19" s="12">
        <v>8.1999999999999993</v>
      </c>
      <c r="C19" s="12">
        <v>8.8000000000000007</v>
      </c>
      <c r="D19" s="12">
        <v>10.7</v>
      </c>
      <c r="E19" s="12">
        <v>10.9</v>
      </c>
      <c r="F19" s="12">
        <v>10.9</v>
      </c>
      <c r="G19" s="125">
        <v>16.3</v>
      </c>
      <c r="H19" s="125">
        <v>23.9</v>
      </c>
      <c r="I19" s="125">
        <v>20.6</v>
      </c>
      <c r="J19" s="125">
        <v>23.3</v>
      </c>
      <c r="K19" s="125">
        <v>23</v>
      </c>
      <c r="L19" s="125">
        <v>25.5</v>
      </c>
      <c r="N19" s="146"/>
    </row>
    <row r="20" spans="1:14" x14ac:dyDescent="0.25">
      <c r="A20" s="12" t="s">
        <v>233</v>
      </c>
      <c r="B20" s="12">
        <v>26.4</v>
      </c>
      <c r="C20" s="12">
        <v>26.7</v>
      </c>
      <c r="D20" s="12">
        <v>28.5</v>
      </c>
      <c r="E20" s="12">
        <v>30.2</v>
      </c>
      <c r="F20" s="12">
        <v>30.2</v>
      </c>
      <c r="G20" s="125">
        <v>2.4</v>
      </c>
      <c r="H20" s="125">
        <v>3.2</v>
      </c>
      <c r="I20" s="125">
        <v>3.4</v>
      </c>
      <c r="J20" s="125">
        <v>4.4000000000000004</v>
      </c>
      <c r="K20" s="125">
        <v>4.2</v>
      </c>
      <c r="L20" s="125">
        <v>4.0999999999999996</v>
      </c>
      <c r="N20" s="146"/>
    </row>
    <row r="21" spans="1:14" x14ac:dyDescent="0.25">
      <c r="A21" s="22" t="s">
        <v>83</v>
      </c>
      <c r="B21" s="22">
        <v>1.8</v>
      </c>
      <c r="C21" s="22">
        <v>1.9</v>
      </c>
      <c r="D21" s="22">
        <v>3.5</v>
      </c>
      <c r="E21" s="22">
        <v>3.6</v>
      </c>
      <c r="F21" s="22">
        <v>3.6</v>
      </c>
      <c r="G21" s="108">
        <v>12.5</v>
      </c>
      <c r="H21" s="108">
        <v>15.5</v>
      </c>
      <c r="I21" s="108">
        <v>15</v>
      </c>
      <c r="J21" s="108">
        <v>14.3</v>
      </c>
      <c r="K21" s="108">
        <v>14.6</v>
      </c>
      <c r="L21" s="108">
        <v>12.5</v>
      </c>
      <c r="N21" s="146"/>
    </row>
    <row r="22" spans="1:14" x14ac:dyDescent="0.25">
      <c r="A22" s="70" t="s">
        <v>73</v>
      </c>
      <c r="B22" s="70">
        <v>44.499999999999993</v>
      </c>
      <c r="C22" s="70">
        <v>46.1</v>
      </c>
      <c r="D22" s="70">
        <v>51.8</v>
      </c>
      <c r="E22" s="70">
        <v>56.1</v>
      </c>
      <c r="F22" s="70">
        <v>56.1</v>
      </c>
      <c r="G22" s="89">
        <v>68</v>
      </c>
      <c r="H22" s="89">
        <v>91.2</v>
      </c>
      <c r="I22" s="89">
        <v>86.100000000000009</v>
      </c>
      <c r="J22" s="89">
        <v>83.9</v>
      </c>
      <c r="K22" s="89">
        <v>84.3</v>
      </c>
      <c r="L22" s="89">
        <v>84</v>
      </c>
      <c r="N22" s="146"/>
    </row>
    <row r="23" spans="1:14" x14ac:dyDescent="0.25">
      <c r="A23" s="48"/>
      <c r="B23" s="48"/>
      <c r="C23" s="48"/>
      <c r="D23" s="48"/>
      <c r="E23" s="48"/>
      <c r="F23" s="48"/>
      <c r="G23" s="55"/>
      <c r="H23" s="48"/>
      <c r="I23" s="55"/>
      <c r="J23" s="48"/>
      <c r="K23" s="55"/>
      <c r="L23" s="48"/>
    </row>
    <row r="24" spans="1:14" x14ac:dyDescent="0.25">
      <c r="A24" s="48"/>
      <c r="B24" s="48"/>
      <c r="C24" s="48"/>
      <c r="D24" s="48"/>
      <c r="E24" s="48"/>
      <c r="F24" s="48"/>
      <c r="G24" s="48"/>
      <c r="H24" s="48"/>
      <c r="I24" s="48"/>
      <c r="J24" s="48"/>
      <c r="K24" s="48"/>
      <c r="L24" s="48"/>
    </row>
    <row r="25" spans="1:14" x14ac:dyDescent="0.25">
      <c r="A25" s="292" t="s">
        <v>287</v>
      </c>
      <c r="B25" s="48"/>
      <c r="C25" s="48"/>
      <c r="D25" s="48"/>
      <c r="E25" s="48"/>
      <c r="F25" s="48"/>
      <c r="G25" s="48"/>
      <c r="H25" s="48"/>
      <c r="I25" s="48"/>
      <c r="J25" s="48"/>
      <c r="K25" s="48"/>
      <c r="L25" s="48"/>
    </row>
    <row r="26" spans="1:14" x14ac:dyDescent="0.25">
      <c r="G26" s="48"/>
      <c r="H26" s="48"/>
      <c r="I26" s="48"/>
      <c r="J26" s="48"/>
      <c r="K26" s="48"/>
      <c r="L26" s="48"/>
    </row>
    <row r="27" spans="1:14" x14ac:dyDescent="0.25">
      <c r="A27" s="9"/>
      <c r="B27" s="9"/>
      <c r="C27" s="9"/>
      <c r="D27" s="9"/>
      <c r="E27" s="9"/>
      <c r="F27" s="9"/>
      <c r="G27" s="48"/>
      <c r="H27" s="48"/>
      <c r="I27" s="48"/>
      <c r="J27" s="48"/>
      <c r="K27" s="48"/>
      <c r="L27" s="48"/>
    </row>
    <row r="28" spans="1:14" x14ac:dyDescent="0.25">
      <c r="G28" s="48"/>
      <c r="H28" s="48"/>
      <c r="I28" s="48"/>
      <c r="J28" s="48"/>
      <c r="K28" s="48"/>
      <c r="L28" s="48"/>
    </row>
    <row r="29" spans="1:14" x14ac:dyDescent="0.25">
      <c r="G29" s="48"/>
      <c r="H29" s="48"/>
      <c r="I29" s="48"/>
      <c r="J29" s="48"/>
      <c r="K29" s="48"/>
      <c r="L29" s="48"/>
    </row>
  </sheetData>
  <phoneticPr fontId="8" type="noConversion"/>
  <hyperlinks>
    <hyperlink ref="A1" location="'Table of contents'!A1" display="AUM BY PRODUCT" xr:uid="{00000000-0004-0000-0A00-000000000000}"/>
  </hyperlinks>
  <pageMargins left="0.55118110236220474" right="0.55118110236220474" top="0.78740157480314965" bottom="0.78740157480314965" header="0.51181102362204722" footer="0.51181102362204722"/>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9"/>
  <sheetViews>
    <sheetView showGridLines="0" topLeftCell="B1" zoomScale="85" zoomScaleNormal="85" workbookViewId="0">
      <selection activeCell="Q36" sqref="Q36"/>
    </sheetView>
  </sheetViews>
  <sheetFormatPr defaultRowHeight="15" x14ac:dyDescent="0.25"/>
  <cols>
    <col min="1" max="1" width="62.28515625" customWidth="1"/>
    <col min="2" max="5" width="12.5703125" bestFit="1" customWidth="1"/>
    <col min="6" max="8" width="12.28515625" customWidth="1"/>
    <col min="9" max="9" width="12.28515625" style="31" customWidth="1"/>
    <col min="10" max="11" width="12.28515625" customWidth="1"/>
    <col min="12" max="12" width="5.7109375" customWidth="1"/>
    <col min="13" max="13" width="12.28515625" style="31" customWidth="1"/>
    <col min="14" max="15" width="12.28515625" customWidth="1"/>
    <col min="16" max="16" width="5.7109375" customWidth="1"/>
    <col min="17" max="17" width="12.28515625" style="31" customWidth="1"/>
    <col min="18" max="19" width="12.28515625" customWidth="1"/>
    <col min="20" max="20" width="5.7109375" customWidth="1"/>
  </cols>
  <sheetData>
    <row r="1" spans="1:20" s="12" customFormat="1" ht="23.25" x14ac:dyDescent="0.35">
      <c r="A1" s="65" t="s">
        <v>130</v>
      </c>
      <c r="B1" s="65"/>
      <c r="C1" s="65"/>
      <c r="D1" s="65"/>
      <c r="E1" s="65"/>
      <c r="F1" s="65"/>
      <c r="G1" s="65"/>
    </row>
    <row r="4" spans="1:20" x14ac:dyDescent="0.25">
      <c r="A4" s="48"/>
      <c r="B4" s="2" t="s">
        <v>278</v>
      </c>
      <c r="C4" s="32" t="s">
        <v>261</v>
      </c>
      <c r="D4" s="2" t="s">
        <v>260</v>
      </c>
      <c r="E4" s="2" t="s">
        <v>259</v>
      </c>
      <c r="F4" s="32" t="s">
        <v>240</v>
      </c>
      <c r="G4" s="2" t="s">
        <v>239</v>
      </c>
      <c r="H4" s="2" t="s">
        <v>227</v>
      </c>
      <c r="I4" s="32" t="s">
        <v>215</v>
      </c>
      <c r="J4" s="2" t="s">
        <v>217</v>
      </c>
      <c r="K4" s="2" t="s">
        <v>208</v>
      </c>
      <c r="L4" s="2"/>
      <c r="M4" s="32" t="s">
        <v>200</v>
      </c>
      <c r="N4" s="2" t="s">
        <v>201</v>
      </c>
      <c r="O4" s="2" t="s">
        <v>193</v>
      </c>
      <c r="P4" s="2"/>
      <c r="Q4" s="32" t="s">
        <v>183</v>
      </c>
      <c r="R4" s="2" t="s">
        <v>182</v>
      </c>
      <c r="S4" s="2" t="s">
        <v>178</v>
      </c>
      <c r="T4" s="2"/>
    </row>
    <row r="5" spans="1:20" s="83" customFormat="1" ht="13.5" thickBot="1" x14ac:dyDescent="0.25">
      <c r="A5" s="12"/>
      <c r="B5" s="12"/>
      <c r="C5" s="12"/>
      <c r="D5" s="12"/>
      <c r="E5" s="12"/>
      <c r="F5" s="12"/>
      <c r="G5" s="12"/>
      <c r="H5" s="113"/>
      <c r="I5" s="56"/>
      <c r="J5" s="113"/>
      <c r="K5" s="113"/>
      <c r="L5" s="113"/>
      <c r="M5" s="56"/>
      <c r="N5" s="113"/>
      <c r="O5" s="113"/>
      <c r="P5" s="113"/>
      <c r="Q5" s="56"/>
      <c r="R5" s="113"/>
      <c r="S5" s="113"/>
      <c r="T5" s="113"/>
    </row>
    <row r="6" spans="1:20" s="7" customFormat="1" ht="3.75" customHeight="1" x14ac:dyDescent="0.2">
      <c r="A6" s="78"/>
      <c r="B6" s="78"/>
      <c r="C6" s="78"/>
      <c r="D6" s="78"/>
      <c r="E6" s="78"/>
      <c r="F6" s="78"/>
      <c r="G6" s="78"/>
      <c r="H6" s="63"/>
      <c r="I6" s="58"/>
      <c r="J6" s="63"/>
      <c r="K6" s="63"/>
      <c r="L6" s="63"/>
      <c r="M6" s="58"/>
      <c r="N6" s="63"/>
      <c r="O6" s="63"/>
      <c r="P6" s="63"/>
      <c r="Q6" s="58"/>
      <c r="R6" s="63"/>
      <c r="S6" s="63"/>
      <c r="T6" s="63"/>
    </row>
    <row r="7" spans="1:20" s="12" customFormat="1" ht="12.75" x14ac:dyDescent="0.2">
      <c r="A7" s="22" t="s">
        <v>28</v>
      </c>
      <c r="B7" s="22"/>
      <c r="C7" s="22"/>
      <c r="D7" s="22"/>
      <c r="E7" s="22"/>
      <c r="F7" s="22"/>
      <c r="G7" s="22"/>
      <c r="H7" s="22"/>
      <c r="I7" s="23"/>
      <c r="J7" s="22"/>
      <c r="K7" s="22"/>
      <c r="L7" s="22"/>
      <c r="M7" s="23"/>
      <c r="N7" s="22"/>
      <c r="O7" s="22"/>
      <c r="P7" s="22"/>
      <c r="Q7" s="23"/>
      <c r="R7" s="22"/>
      <c r="S7" s="22"/>
      <c r="T7" s="22"/>
    </row>
    <row r="8" spans="1:20" ht="3.75" customHeight="1" thickBot="1" x14ac:dyDescent="0.3">
      <c r="A8" s="59"/>
      <c r="B8" s="59"/>
      <c r="C8" s="59"/>
      <c r="D8" s="59"/>
      <c r="E8" s="59"/>
      <c r="F8" s="59"/>
      <c r="G8" s="59"/>
      <c r="H8" s="112"/>
      <c r="I8" s="60"/>
      <c r="J8" s="112"/>
      <c r="K8" s="112"/>
      <c r="L8" s="112"/>
      <c r="M8" s="60"/>
      <c r="N8" s="112"/>
      <c r="O8" s="112"/>
      <c r="P8" s="112"/>
      <c r="Q8" s="60"/>
      <c r="R8" s="112"/>
      <c r="S8" s="112"/>
      <c r="T8" s="112"/>
    </row>
    <row r="9" spans="1:20" ht="3.75" customHeight="1" x14ac:dyDescent="0.25">
      <c r="A9" s="6"/>
      <c r="B9" s="6"/>
      <c r="C9" s="6"/>
      <c r="D9" s="6"/>
      <c r="E9" s="6"/>
      <c r="F9" s="6"/>
      <c r="G9" s="6"/>
      <c r="H9" s="44"/>
      <c r="I9" s="34"/>
      <c r="J9" s="44"/>
      <c r="K9" s="44"/>
      <c r="L9" s="44"/>
      <c r="M9" s="34"/>
      <c r="N9" s="44"/>
      <c r="O9" s="44"/>
      <c r="P9" s="44"/>
      <c r="Q9" s="34"/>
      <c r="R9" s="44"/>
      <c r="S9" s="44"/>
      <c r="T9" s="44"/>
    </row>
    <row r="10" spans="1:20" x14ac:dyDescent="0.25">
      <c r="A10" s="148" t="s">
        <v>105</v>
      </c>
      <c r="B10" s="172">
        <v>-0.21</v>
      </c>
      <c r="C10" s="173">
        <v>-0.32</v>
      </c>
      <c r="D10" s="172">
        <v>-0.17</v>
      </c>
      <c r="E10" s="172">
        <v>-0.15</v>
      </c>
      <c r="F10" s="173">
        <v>-0.25</v>
      </c>
      <c r="G10" s="172">
        <v>-0.16</v>
      </c>
      <c r="H10" s="172">
        <v>-8.9434053661567287E-2</v>
      </c>
      <c r="I10" s="173">
        <v>-0.05</v>
      </c>
      <c r="J10" s="172">
        <v>-0.03</v>
      </c>
      <c r="K10" s="172">
        <v>-0.01</v>
      </c>
      <c r="L10" s="172"/>
      <c r="M10" s="173">
        <v>-0.1</v>
      </c>
      <c r="N10" s="174">
        <v>-7.0000000000000007E-2</v>
      </c>
      <c r="O10" s="172">
        <v>-0.02</v>
      </c>
      <c r="P10" s="172"/>
      <c r="Q10" s="173">
        <v>0.03</v>
      </c>
      <c r="R10" s="174">
        <v>0.04</v>
      </c>
      <c r="S10" s="172">
        <v>-0.01</v>
      </c>
      <c r="T10" s="172"/>
    </row>
    <row r="11" spans="1:20" x14ac:dyDescent="0.25">
      <c r="A11" s="148" t="s">
        <v>106</v>
      </c>
      <c r="B11" s="172">
        <v>-0.21</v>
      </c>
      <c r="C11" s="173">
        <v>-0.32</v>
      </c>
      <c r="D11" s="172">
        <v>-0.17</v>
      </c>
      <c r="E11" s="172">
        <v>-0.15</v>
      </c>
      <c r="F11" s="173">
        <v>-0.25</v>
      </c>
      <c r="G11" s="172">
        <v>-0.16</v>
      </c>
      <c r="H11" s="172">
        <v>-8.9434053661567287E-2</v>
      </c>
      <c r="I11" s="173">
        <v>-0.05</v>
      </c>
      <c r="J11" s="172">
        <v>-0.03</v>
      </c>
      <c r="K11" s="172">
        <v>-0.01</v>
      </c>
      <c r="L11" s="172"/>
      <c r="M11" s="173">
        <v>-0.1</v>
      </c>
      <c r="N11" s="174">
        <v>-7.0000000000000007E-2</v>
      </c>
      <c r="O11" s="172">
        <v>-0.02</v>
      </c>
      <c r="P11" s="172"/>
      <c r="Q11" s="173">
        <v>0.03</v>
      </c>
      <c r="R11" s="174">
        <v>0.04</v>
      </c>
      <c r="S11" s="172">
        <v>-0.01</v>
      </c>
      <c r="T11" s="172"/>
    </row>
    <row r="12" spans="1:20" x14ac:dyDescent="0.25">
      <c r="A12" s="148" t="s">
        <v>108</v>
      </c>
      <c r="B12" s="293">
        <v>161</v>
      </c>
      <c r="C12" s="164">
        <v>163.1</v>
      </c>
      <c r="D12" s="293">
        <v>158.5</v>
      </c>
      <c r="E12" s="293">
        <v>162</v>
      </c>
      <c r="F12" s="164">
        <v>163</v>
      </c>
      <c r="G12" s="293">
        <v>162.80000000000001</v>
      </c>
      <c r="H12" s="293">
        <v>161.4</v>
      </c>
      <c r="I12" s="164">
        <v>162</v>
      </c>
      <c r="J12" s="293">
        <v>156.30000000000001</v>
      </c>
      <c r="K12" s="293">
        <v>156</v>
      </c>
      <c r="L12" s="116"/>
      <c r="M12" s="164">
        <v>161.30000000000001</v>
      </c>
      <c r="N12" s="125">
        <v>160.9</v>
      </c>
      <c r="O12" s="125">
        <v>156.19999999999999</v>
      </c>
      <c r="P12" s="116"/>
      <c r="Q12" s="164">
        <v>157</v>
      </c>
      <c r="R12" s="125">
        <v>157.30000000000001</v>
      </c>
      <c r="S12" s="125">
        <v>155.4</v>
      </c>
      <c r="T12" s="116"/>
    </row>
    <row r="13" spans="1:20" x14ac:dyDescent="0.25">
      <c r="A13" s="148" t="s">
        <v>107</v>
      </c>
      <c r="B13" s="125">
        <v>157.5</v>
      </c>
      <c r="C13" s="164">
        <v>157.9</v>
      </c>
      <c r="D13" s="125">
        <v>163.69999999999999</v>
      </c>
      <c r="E13" s="125">
        <v>157.19999999999999</v>
      </c>
      <c r="F13" s="164">
        <v>156.30000000000001</v>
      </c>
      <c r="G13" s="125">
        <v>156</v>
      </c>
      <c r="H13" s="125">
        <v>156.5</v>
      </c>
      <c r="I13" s="164">
        <v>156.1</v>
      </c>
      <c r="J13" s="125">
        <v>155.69999999999999</v>
      </c>
      <c r="K13" s="125">
        <v>156</v>
      </c>
      <c r="L13" s="116"/>
      <c r="M13" s="164">
        <v>156.6</v>
      </c>
      <c r="N13" s="125">
        <v>156.9</v>
      </c>
      <c r="O13" s="125">
        <v>156.19999999999999</v>
      </c>
      <c r="P13" s="116"/>
      <c r="Q13" s="164">
        <v>155.5</v>
      </c>
      <c r="R13" s="125">
        <v>155.6</v>
      </c>
      <c r="S13" s="125">
        <v>155.4</v>
      </c>
      <c r="T13" s="116"/>
    </row>
    <row r="14" spans="1:20" x14ac:dyDescent="0.25">
      <c r="A14" s="148" t="s">
        <v>153</v>
      </c>
      <c r="B14" s="174">
        <v>0.2</v>
      </c>
      <c r="C14" s="173">
        <v>0.39</v>
      </c>
      <c r="D14" s="174">
        <v>0.39</v>
      </c>
      <c r="E14" s="174">
        <v>0.54</v>
      </c>
      <c r="F14" s="173">
        <v>0.94</v>
      </c>
      <c r="G14" s="174">
        <v>0.94</v>
      </c>
      <c r="H14" s="174">
        <v>0.79</v>
      </c>
      <c r="I14" s="173">
        <v>1.36</v>
      </c>
      <c r="J14" s="174">
        <v>1.36</v>
      </c>
      <c r="K14" s="174">
        <v>2.0099999999999998</v>
      </c>
      <c r="L14" s="172"/>
      <c r="M14" s="173">
        <v>2.16</v>
      </c>
      <c r="N14" s="172">
        <v>2.16</v>
      </c>
      <c r="O14" s="174">
        <v>2.17</v>
      </c>
      <c r="P14" s="172"/>
      <c r="Q14" s="173">
        <v>2.8</v>
      </c>
      <c r="R14" s="172">
        <v>2.8</v>
      </c>
      <c r="S14" s="174">
        <v>4.51</v>
      </c>
      <c r="T14" s="172"/>
    </row>
    <row r="15" spans="1:20" x14ac:dyDescent="0.25">
      <c r="A15" s="148" t="s">
        <v>71</v>
      </c>
      <c r="B15" s="174">
        <v>0.4</v>
      </c>
      <c r="C15" s="173">
        <v>1.01</v>
      </c>
      <c r="D15" s="174">
        <v>0.55000000000000004</v>
      </c>
      <c r="E15" s="174">
        <v>1.01</v>
      </c>
      <c r="F15" s="173">
        <v>1.56</v>
      </c>
      <c r="G15" s="174">
        <v>1.1100000000000001</v>
      </c>
      <c r="H15" s="174">
        <v>1.56</v>
      </c>
      <c r="I15" s="173">
        <v>2.98</v>
      </c>
      <c r="J15" s="174">
        <v>2.0499999999999998</v>
      </c>
      <c r="K15" s="174">
        <v>2.94</v>
      </c>
      <c r="L15" s="172"/>
      <c r="M15" s="173">
        <v>3.65</v>
      </c>
      <c r="N15" s="172">
        <v>2.46</v>
      </c>
      <c r="O15" s="174">
        <v>3.65</v>
      </c>
      <c r="P15" s="172"/>
      <c r="Q15" s="173">
        <v>4.72</v>
      </c>
      <c r="R15" s="172">
        <v>4.72</v>
      </c>
      <c r="S15" s="174">
        <v>4.6900000000000004</v>
      </c>
      <c r="T15" s="172"/>
    </row>
    <row r="16" spans="1:20" x14ac:dyDescent="0.25">
      <c r="A16" s="148" t="s">
        <v>72</v>
      </c>
      <c r="B16" s="174">
        <v>0.2</v>
      </c>
      <c r="C16" s="173">
        <v>0.36</v>
      </c>
      <c r="D16" s="174">
        <v>0.36</v>
      </c>
      <c r="E16" s="174">
        <v>0.48</v>
      </c>
      <c r="F16" s="173">
        <v>0.69</v>
      </c>
      <c r="G16" s="174">
        <v>0.69</v>
      </c>
      <c r="H16" s="174">
        <v>0.77</v>
      </c>
      <c r="I16" s="173">
        <v>1.25</v>
      </c>
      <c r="J16" s="174">
        <v>1.25</v>
      </c>
      <c r="K16" s="174">
        <v>1.97</v>
      </c>
      <c r="L16" s="172"/>
      <c r="M16" s="173">
        <v>1.2</v>
      </c>
      <c r="N16" s="172">
        <v>1.44</v>
      </c>
      <c r="O16" s="174">
        <v>1.2</v>
      </c>
      <c r="P16" s="172"/>
      <c r="Q16" s="173">
        <v>2.7</v>
      </c>
      <c r="R16" s="172">
        <v>2.7</v>
      </c>
      <c r="S16" s="174">
        <v>3.07</v>
      </c>
      <c r="T16" s="172"/>
    </row>
    <row r="17" spans="1:20" x14ac:dyDescent="0.25">
      <c r="A17" s="148" t="s">
        <v>7</v>
      </c>
      <c r="B17" s="125">
        <v>32</v>
      </c>
      <c r="C17" s="164">
        <v>62.5</v>
      </c>
      <c r="D17" s="125">
        <v>62.5</v>
      </c>
      <c r="E17" s="125">
        <v>86.2</v>
      </c>
      <c r="F17" s="164">
        <v>150</v>
      </c>
      <c r="G17" s="125">
        <v>150</v>
      </c>
      <c r="H17" s="125">
        <v>126</v>
      </c>
      <c r="I17" s="164">
        <v>217</v>
      </c>
      <c r="J17" s="125">
        <v>217</v>
      </c>
      <c r="K17" s="125">
        <v>321</v>
      </c>
      <c r="L17" s="116"/>
      <c r="M17" s="164">
        <v>345.6</v>
      </c>
      <c r="N17" s="116">
        <v>345.6</v>
      </c>
      <c r="O17" s="125">
        <v>347.1</v>
      </c>
      <c r="P17" s="116"/>
      <c r="Q17" s="164">
        <v>447.7</v>
      </c>
      <c r="R17" s="116">
        <v>447.7</v>
      </c>
      <c r="S17" s="125">
        <v>720</v>
      </c>
      <c r="T17" s="116"/>
    </row>
    <row r="18" spans="1:20" x14ac:dyDescent="0.25">
      <c r="A18" s="148" t="s">
        <v>172</v>
      </c>
      <c r="B18" s="147" t="s">
        <v>32</v>
      </c>
      <c r="C18" s="38">
        <v>0</v>
      </c>
      <c r="D18" s="147" t="s">
        <v>32</v>
      </c>
      <c r="E18" s="147" t="s">
        <v>32</v>
      </c>
      <c r="F18" s="38">
        <v>0</v>
      </c>
      <c r="G18" s="147" t="s">
        <v>32</v>
      </c>
      <c r="H18" s="147" t="s">
        <v>32</v>
      </c>
      <c r="I18" s="38">
        <v>0</v>
      </c>
      <c r="J18" s="147" t="s">
        <v>32</v>
      </c>
      <c r="K18" s="147" t="s">
        <v>32</v>
      </c>
      <c r="L18" s="118"/>
      <c r="M18" s="38">
        <v>0</v>
      </c>
      <c r="N18" s="147" t="s">
        <v>32</v>
      </c>
      <c r="O18" s="147" t="s">
        <v>32</v>
      </c>
      <c r="P18" s="118"/>
      <c r="Q18" s="38">
        <v>0</v>
      </c>
      <c r="R18" s="147" t="s">
        <v>32</v>
      </c>
      <c r="S18" s="147" t="s">
        <v>32</v>
      </c>
      <c r="T18" s="118"/>
    </row>
    <row r="19" spans="1:20" ht="15.75" thickBot="1" x14ac:dyDescent="0.3">
      <c r="A19" s="48"/>
      <c r="B19" s="48"/>
      <c r="C19" s="48"/>
      <c r="D19" s="48"/>
      <c r="E19" s="48"/>
      <c r="F19" s="48"/>
      <c r="G19" s="48"/>
      <c r="H19" s="116"/>
      <c r="I19" s="37"/>
      <c r="J19" s="116"/>
      <c r="K19" s="116"/>
      <c r="L19" s="116"/>
      <c r="M19" s="37"/>
      <c r="N19" s="117"/>
      <c r="O19" s="116"/>
      <c r="P19" s="116"/>
      <c r="Q19" s="37"/>
      <c r="R19" s="117"/>
      <c r="S19" s="116"/>
      <c r="T19" s="116"/>
    </row>
    <row r="20" spans="1:20" s="7" customFormat="1" ht="3.75" customHeight="1" x14ac:dyDescent="0.2">
      <c r="A20" s="78"/>
      <c r="B20" s="78"/>
      <c r="C20" s="78"/>
      <c r="D20" s="78"/>
      <c r="E20" s="78"/>
      <c r="F20" s="78"/>
      <c r="G20" s="78"/>
      <c r="H20" s="63"/>
      <c r="I20" s="58"/>
      <c r="J20" s="63"/>
      <c r="K20" s="63"/>
      <c r="L20" s="63"/>
      <c r="M20" s="58"/>
      <c r="N20" s="63"/>
      <c r="O20" s="63"/>
      <c r="P20" s="63"/>
      <c r="Q20" s="58"/>
      <c r="R20" s="63"/>
      <c r="S20" s="63"/>
      <c r="T20" s="63"/>
    </row>
    <row r="21" spans="1:20" s="12" customFormat="1" ht="12.75" x14ac:dyDescent="0.2">
      <c r="A21" s="22" t="s">
        <v>31</v>
      </c>
      <c r="B21" s="22"/>
      <c r="C21" s="22"/>
      <c r="D21" s="22"/>
      <c r="E21" s="22"/>
      <c r="F21" s="22"/>
      <c r="G21" s="22"/>
      <c r="H21" s="22"/>
      <c r="I21" s="23"/>
      <c r="J21" s="22"/>
      <c r="K21" s="22"/>
      <c r="L21" s="22"/>
      <c r="M21" s="23"/>
      <c r="N21" s="22"/>
      <c r="O21" s="22"/>
      <c r="P21" s="22"/>
      <c r="Q21" s="23"/>
      <c r="R21" s="22"/>
      <c r="S21" s="22"/>
      <c r="T21" s="22"/>
    </row>
    <row r="22" spans="1:20" ht="3.75" customHeight="1" thickBot="1" x14ac:dyDescent="0.3">
      <c r="A22" s="59"/>
      <c r="B22" s="59"/>
      <c r="C22" s="59"/>
      <c r="D22" s="59"/>
      <c r="E22" s="59"/>
      <c r="F22" s="59"/>
      <c r="G22" s="59"/>
      <c r="H22" s="112"/>
      <c r="I22" s="60"/>
      <c r="J22" s="112"/>
      <c r="K22" s="112"/>
      <c r="L22" s="112"/>
      <c r="M22" s="60"/>
      <c r="N22" s="112"/>
      <c r="O22" s="112"/>
      <c r="P22" s="112"/>
      <c r="Q22" s="60"/>
      <c r="R22" s="112"/>
      <c r="S22" s="112"/>
      <c r="T22" s="112"/>
    </row>
    <row r="23" spans="1:20" ht="3.75" customHeight="1" x14ac:dyDescent="0.25">
      <c r="A23" s="6"/>
      <c r="B23" s="6"/>
      <c r="C23" s="6"/>
      <c r="D23" s="6"/>
      <c r="E23" s="6"/>
      <c r="F23" s="6"/>
      <c r="G23" s="6"/>
      <c r="H23" s="44"/>
      <c r="I23" s="34"/>
      <c r="J23" s="44"/>
      <c r="K23" s="44"/>
      <c r="L23" s="44"/>
      <c r="M23" s="34"/>
      <c r="N23" s="44"/>
      <c r="O23" s="44"/>
      <c r="P23" s="44"/>
      <c r="Q23" s="34"/>
      <c r="R23" s="44"/>
      <c r="S23" s="44"/>
      <c r="T23" s="44"/>
    </row>
    <row r="24" spans="1:20" x14ac:dyDescent="0.25">
      <c r="A24" s="48" t="s">
        <v>29</v>
      </c>
      <c r="B24" s="190">
        <v>159682531</v>
      </c>
      <c r="C24" s="37">
        <v>159682531</v>
      </c>
      <c r="D24" s="190">
        <v>159682531</v>
      </c>
      <c r="E24" s="190">
        <v>159682531</v>
      </c>
      <c r="F24" s="37">
        <v>159682531</v>
      </c>
      <c r="G24" s="190">
        <v>159682531</v>
      </c>
      <c r="H24" s="190">
        <v>159682531</v>
      </c>
      <c r="I24" s="37">
        <v>159682531</v>
      </c>
      <c r="J24" s="190">
        <v>159682531</v>
      </c>
      <c r="K24" s="190">
        <v>159682531</v>
      </c>
      <c r="L24" s="117"/>
      <c r="M24" s="37">
        <v>159682531</v>
      </c>
      <c r="N24" s="190">
        <v>159682531</v>
      </c>
      <c r="O24" s="190">
        <v>159682531</v>
      </c>
      <c r="P24" s="117"/>
      <c r="Q24" s="37">
        <v>159682531</v>
      </c>
      <c r="R24" s="190">
        <v>159682531</v>
      </c>
      <c r="S24" s="190">
        <v>159682531</v>
      </c>
      <c r="T24" s="117"/>
    </row>
    <row r="25" spans="1:20" x14ac:dyDescent="0.25">
      <c r="A25" s="55" t="s">
        <v>68</v>
      </c>
      <c r="B25" s="190">
        <v>-1106775</v>
      </c>
      <c r="C25" s="37">
        <v>-1072527</v>
      </c>
      <c r="D25" s="190">
        <v>-1072527</v>
      </c>
      <c r="E25" s="190">
        <v>-1237042</v>
      </c>
      <c r="F25" s="37">
        <v>-4331298</v>
      </c>
      <c r="G25" s="190">
        <v>-4331298</v>
      </c>
      <c r="H25" s="190">
        <v>-3445495</v>
      </c>
      <c r="I25" s="37">
        <v>-4028783</v>
      </c>
      <c r="J25" s="190">
        <v>-4028783</v>
      </c>
      <c r="K25" s="190">
        <v>-3495210</v>
      </c>
      <c r="L25" s="117"/>
      <c r="M25" s="37">
        <v>-3688131</v>
      </c>
      <c r="N25" s="190">
        <v>-3688131</v>
      </c>
      <c r="O25" s="190">
        <v>-2965837</v>
      </c>
      <c r="P25" s="117"/>
      <c r="Q25" s="37">
        <v>-4081341</v>
      </c>
      <c r="R25" s="190">
        <v>-4081341</v>
      </c>
      <c r="S25" s="190">
        <v>-4133457</v>
      </c>
      <c r="T25" s="117"/>
    </row>
    <row r="26" spans="1:20" x14ac:dyDescent="0.25">
      <c r="A26" s="22" t="s">
        <v>69</v>
      </c>
      <c r="B26" s="162">
        <v>0</v>
      </c>
      <c r="C26" s="163">
        <v>0</v>
      </c>
      <c r="D26" s="162">
        <v>0</v>
      </c>
      <c r="E26" s="162">
        <v>0</v>
      </c>
      <c r="F26" s="163">
        <v>0</v>
      </c>
      <c r="G26" s="162">
        <v>0</v>
      </c>
      <c r="H26" s="162">
        <v>0</v>
      </c>
      <c r="I26" s="163">
        <v>0</v>
      </c>
      <c r="J26" s="162">
        <v>0</v>
      </c>
      <c r="K26" s="162">
        <v>0</v>
      </c>
      <c r="L26" s="162"/>
      <c r="M26" s="163">
        <v>0</v>
      </c>
      <c r="N26" s="162"/>
      <c r="O26" s="162">
        <v>0</v>
      </c>
      <c r="P26" s="162"/>
      <c r="Q26" s="163">
        <v>0</v>
      </c>
      <c r="R26" s="162"/>
      <c r="S26" s="162">
        <v>0</v>
      </c>
      <c r="T26" s="162"/>
    </row>
    <row r="27" spans="1:20" x14ac:dyDescent="0.25">
      <c r="A27" s="22" t="s">
        <v>159</v>
      </c>
      <c r="B27" s="162">
        <v>0</v>
      </c>
      <c r="C27" s="163">
        <v>0</v>
      </c>
      <c r="D27" s="162">
        <v>0</v>
      </c>
      <c r="E27" s="162">
        <v>0</v>
      </c>
      <c r="F27" s="163">
        <v>0</v>
      </c>
      <c r="G27" s="162">
        <v>0</v>
      </c>
      <c r="H27" s="162">
        <v>0</v>
      </c>
      <c r="I27" s="163">
        <v>0</v>
      </c>
      <c r="J27" s="162">
        <v>0</v>
      </c>
      <c r="K27" s="162">
        <v>0</v>
      </c>
      <c r="L27" s="162"/>
      <c r="M27" s="163">
        <v>0</v>
      </c>
      <c r="N27" s="162"/>
      <c r="O27" s="162">
        <v>0</v>
      </c>
      <c r="P27" s="162"/>
      <c r="Q27" s="163">
        <v>0</v>
      </c>
      <c r="R27" s="162"/>
      <c r="S27" s="162">
        <v>0</v>
      </c>
      <c r="T27" s="162"/>
    </row>
    <row r="28" spans="1:20" x14ac:dyDescent="0.25">
      <c r="A28" s="22" t="s">
        <v>197</v>
      </c>
      <c r="B28" s="162">
        <v>0</v>
      </c>
      <c r="C28" s="163">
        <v>0</v>
      </c>
      <c r="D28" s="162">
        <v>0</v>
      </c>
      <c r="E28" s="162">
        <v>0</v>
      </c>
      <c r="F28" s="163">
        <v>0</v>
      </c>
      <c r="G28" s="162">
        <v>0</v>
      </c>
      <c r="H28" s="162">
        <v>0</v>
      </c>
      <c r="I28" s="163">
        <v>0</v>
      </c>
      <c r="J28" s="162">
        <v>0</v>
      </c>
      <c r="K28" s="162">
        <v>0</v>
      </c>
      <c r="L28" s="162"/>
      <c r="M28" s="163">
        <v>0</v>
      </c>
      <c r="N28" s="162"/>
      <c r="O28" s="162">
        <v>0</v>
      </c>
      <c r="P28" s="162"/>
      <c r="Q28" s="163">
        <v>0</v>
      </c>
      <c r="R28" s="162"/>
      <c r="S28" s="162">
        <v>0</v>
      </c>
      <c r="T28" s="162"/>
    </row>
    <row r="29" spans="1:20" x14ac:dyDescent="0.25">
      <c r="A29" s="70" t="s">
        <v>30</v>
      </c>
      <c r="B29" s="92">
        <f t="shared" ref="B29:E29" si="0">SUM(B24:B28)</f>
        <v>158575756</v>
      </c>
      <c r="C29" s="91">
        <f>SUM(C24:C28)</f>
        <v>158610004</v>
      </c>
      <c r="D29" s="92">
        <f t="shared" si="0"/>
        <v>158610004</v>
      </c>
      <c r="E29" s="92">
        <f t="shared" si="0"/>
        <v>158445489</v>
      </c>
      <c r="F29" s="91">
        <v>155351233</v>
      </c>
      <c r="G29" s="92">
        <v>155351233</v>
      </c>
      <c r="H29" s="92">
        <v>156237036.28999999</v>
      </c>
      <c r="I29" s="91">
        <v>155653748.28999999</v>
      </c>
      <c r="J29" s="92">
        <v>155653748.28999999</v>
      </c>
      <c r="K29" s="92">
        <v>156187321</v>
      </c>
      <c r="L29" s="92"/>
      <c r="M29" s="91">
        <v>155994400</v>
      </c>
      <c r="N29" s="92">
        <v>155994400</v>
      </c>
      <c r="O29" s="92">
        <v>156716694</v>
      </c>
      <c r="P29" s="92"/>
      <c r="Q29" s="91">
        <v>155601190</v>
      </c>
      <c r="R29" s="92">
        <v>155601190</v>
      </c>
      <c r="S29" s="92">
        <v>155549074</v>
      </c>
      <c r="T29" s="92"/>
    </row>
    <row r="30" spans="1:20" x14ac:dyDescent="0.25">
      <c r="A30" s="10"/>
      <c r="B30" s="10"/>
      <c r="C30" s="10"/>
      <c r="D30" s="10"/>
      <c r="E30" s="10"/>
      <c r="F30" s="10"/>
      <c r="G30" s="10"/>
      <c r="H30" s="141"/>
      <c r="J30" s="141"/>
      <c r="K30" s="141"/>
      <c r="L30" s="48"/>
      <c r="N30" s="48"/>
      <c r="O30" s="141"/>
      <c r="P30" s="48"/>
      <c r="R30" s="48"/>
      <c r="S30" s="141"/>
      <c r="T30" s="48"/>
    </row>
    <row r="31" spans="1:20" x14ac:dyDescent="0.25">
      <c r="H31" s="37"/>
      <c r="I31" s="296"/>
      <c r="J31" s="37"/>
      <c r="K31" s="37"/>
      <c r="L31" s="295"/>
      <c r="M31" s="296"/>
      <c r="N31" s="37"/>
      <c r="O31" s="36"/>
      <c r="Q31" s="287"/>
      <c r="R31" s="36"/>
    </row>
    <row r="32" spans="1:20" x14ac:dyDescent="0.25">
      <c r="H32" s="37"/>
      <c r="I32" s="173"/>
      <c r="J32" s="37"/>
      <c r="K32" s="37"/>
      <c r="M32" s="173"/>
      <c r="N32" s="37"/>
      <c r="O32" s="37"/>
      <c r="Q32" s="36"/>
      <c r="R32" s="37"/>
      <c r="S32" s="37"/>
    </row>
    <row r="33" spans="2:20" x14ac:dyDescent="0.25">
      <c r="B33" s="337"/>
      <c r="C33" s="37"/>
      <c r="D33" s="336"/>
      <c r="E33" s="337"/>
      <c r="H33" s="37"/>
      <c r="I33" s="37"/>
      <c r="J33" s="37"/>
      <c r="K33" s="37"/>
      <c r="M33" s="37"/>
      <c r="O33" s="37"/>
      <c r="Q33" s="37"/>
      <c r="S33" s="90"/>
    </row>
    <row r="34" spans="2:20" x14ac:dyDescent="0.25">
      <c r="B34" s="337"/>
      <c r="C34" s="37"/>
      <c r="D34" s="336"/>
      <c r="E34" s="337"/>
      <c r="H34" s="90"/>
      <c r="I34" s="140"/>
      <c r="J34" s="90"/>
      <c r="K34" s="90"/>
      <c r="L34" s="142"/>
      <c r="M34" s="140"/>
      <c r="N34" s="143"/>
      <c r="O34" s="90"/>
      <c r="P34" s="142"/>
      <c r="Q34" s="140"/>
      <c r="R34" s="143"/>
      <c r="S34" s="90"/>
      <c r="T34" s="142"/>
    </row>
    <row r="35" spans="2:20" x14ac:dyDescent="0.25">
      <c r="B35" s="337"/>
      <c r="C35" s="37"/>
      <c r="D35" s="336"/>
      <c r="E35" s="337"/>
      <c r="F35" s="337"/>
      <c r="I35" s="97"/>
      <c r="M35" s="97"/>
      <c r="Q35" s="97"/>
    </row>
    <row r="36" spans="2:20" x14ac:dyDescent="0.25">
      <c r="I36" s="37"/>
      <c r="M36" s="37"/>
    </row>
    <row r="37" spans="2:20" x14ac:dyDescent="0.25">
      <c r="I37" s="37"/>
      <c r="M37" s="37"/>
    </row>
    <row r="38" spans="2:20" x14ac:dyDescent="0.25">
      <c r="I38" s="37"/>
      <c r="M38" s="37"/>
    </row>
    <row r="39" spans="2:20" x14ac:dyDescent="0.25">
      <c r="I39" s="37"/>
      <c r="M39" s="37"/>
    </row>
  </sheetData>
  <phoneticPr fontId="8" type="noConversion"/>
  <hyperlinks>
    <hyperlink ref="A1" location="'Table of contents'!A1" display="KEY FIGURES" xr:uid="{00000000-0004-0000-0B00-000000000000}"/>
  </hyperlinks>
  <pageMargins left="0.55118110236220474" right="0.55118110236220474" top="0.78740157480314965" bottom="0.78740157480314965" header="0.51181102362204722" footer="0.51181102362204722"/>
  <pageSetup paperSize="9" scale="4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26"/>
  <sheetViews>
    <sheetView showGridLines="0" zoomScale="85" zoomScaleNormal="85" workbookViewId="0">
      <selection activeCell="O45" sqref="O45"/>
    </sheetView>
  </sheetViews>
  <sheetFormatPr defaultRowHeight="15" x14ac:dyDescent="0.25"/>
  <cols>
    <col min="1" max="1" width="35.7109375" customWidth="1"/>
    <col min="2" max="5" width="12.140625" customWidth="1"/>
    <col min="6" max="6" width="5.5703125" customWidth="1"/>
    <col min="7" max="9" width="12.28515625" customWidth="1"/>
    <col min="10" max="10" width="5.7109375" customWidth="1"/>
    <col min="11" max="12" width="12.28515625" style="31" customWidth="1"/>
    <col min="13" max="13" width="12.28515625" customWidth="1"/>
    <col min="14" max="14" width="5.7109375" customWidth="1"/>
    <col min="15" max="15" width="12.28515625" style="31" customWidth="1"/>
    <col min="16" max="17" width="12.28515625" customWidth="1"/>
    <col min="18" max="18" width="5.7109375" customWidth="1"/>
    <col min="19" max="19" width="12.28515625" style="31" customWidth="1"/>
    <col min="20" max="21" width="12.28515625" customWidth="1"/>
    <col min="22" max="22" width="5.7109375" customWidth="1"/>
  </cols>
  <sheetData>
    <row r="1" spans="1:22" s="12" customFormat="1" ht="23.25" x14ac:dyDescent="0.35">
      <c r="A1" s="65" t="s">
        <v>131</v>
      </c>
      <c r="B1" s="65"/>
      <c r="C1" s="65"/>
      <c r="D1" s="65"/>
      <c r="E1" s="65"/>
      <c r="F1" s="65"/>
      <c r="G1" s="65"/>
      <c r="H1" s="65"/>
      <c r="I1" s="65"/>
      <c r="J1" s="65"/>
    </row>
    <row r="4" spans="1:22" x14ac:dyDescent="0.25">
      <c r="A4" s="48"/>
      <c r="B4" s="11" t="s">
        <v>278</v>
      </c>
      <c r="C4" s="32" t="s">
        <v>261</v>
      </c>
      <c r="D4" s="11" t="s">
        <v>260</v>
      </c>
      <c r="E4" s="11" t="s">
        <v>259</v>
      </c>
      <c r="F4" s="48"/>
      <c r="G4" s="32" t="s">
        <v>240</v>
      </c>
      <c r="H4" s="11" t="s">
        <v>239</v>
      </c>
      <c r="I4" s="11" t="s">
        <v>227</v>
      </c>
      <c r="J4" s="11"/>
      <c r="K4" s="32" t="s">
        <v>215</v>
      </c>
      <c r="L4" s="11" t="s">
        <v>217</v>
      </c>
      <c r="M4" s="11" t="s">
        <v>208</v>
      </c>
      <c r="N4" s="11"/>
      <c r="O4" s="32" t="s">
        <v>200</v>
      </c>
      <c r="P4" s="11" t="s">
        <v>201</v>
      </c>
      <c r="Q4" s="11" t="s">
        <v>193</v>
      </c>
      <c r="R4" s="11"/>
      <c r="S4" s="32" t="s">
        <v>183</v>
      </c>
      <c r="T4" s="11" t="s">
        <v>182</v>
      </c>
      <c r="U4" s="11" t="s">
        <v>178</v>
      </c>
      <c r="V4" s="11"/>
    </row>
    <row r="5" spans="1:22" s="5" customFormat="1" ht="13.5" thickBot="1" x14ac:dyDescent="0.25">
      <c r="A5" s="12"/>
      <c r="B5" s="12"/>
      <c r="C5" s="12"/>
      <c r="D5" s="12"/>
      <c r="E5" s="12"/>
      <c r="F5" s="12"/>
      <c r="G5" s="12"/>
      <c r="H5" s="12"/>
      <c r="I5" s="130"/>
      <c r="J5" s="130"/>
      <c r="K5" s="56"/>
      <c r="L5" s="56"/>
      <c r="M5" s="130"/>
      <c r="N5" s="130"/>
      <c r="O5" s="56"/>
      <c r="P5" s="130"/>
      <c r="Q5" s="130"/>
      <c r="R5" s="130"/>
      <c r="S5" s="56"/>
      <c r="T5" s="130"/>
      <c r="U5" s="130"/>
      <c r="V5" s="130"/>
    </row>
    <row r="6" spans="1:22" s="7" customFormat="1" ht="3.75" customHeight="1" x14ac:dyDescent="0.2">
      <c r="A6" s="78"/>
      <c r="B6" s="78"/>
      <c r="C6" s="78"/>
      <c r="D6" s="78"/>
      <c r="E6" s="78"/>
      <c r="F6" s="78"/>
      <c r="G6" s="78"/>
      <c r="H6" s="78"/>
      <c r="I6" s="131"/>
      <c r="J6" s="131"/>
      <c r="K6" s="58"/>
      <c r="L6" s="58"/>
      <c r="M6" s="131"/>
      <c r="N6" s="131"/>
      <c r="O6" s="58"/>
      <c r="P6" s="131"/>
      <c r="Q6" s="131"/>
      <c r="R6" s="131"/>
      <c r="S6" s="58"/>
      <c r="T6" s="131"/>
      <c r="U6" s="131"/>
      <c r="V6" s="131"/>
    </row>
    <row r="7" spans="1:22" s="12" customFormat="1" ht="12.75" x14ac:dyDescent="0.2">
      <c r="A7" s="22" t="s">
        <v>33</v>
      </c>
      <c r="B7" s="22"/>
      <c r="C7" s="22"/>
      <c r="D7" s="22"/>
      <c r="E7" s="22"/>
      <c r="F7" s="22"/>
      <c r="G7" s="22"/>
      <c r="H7" s="22"/>
      <c r="I7" s="82"/>
      <c r="J7" s="82"/>
      <c r="K7" s="34"/>
      <c r="L7" s="34"/>
      <c r="M7" s="82"/>
      <c r="N7" s="82"/>
      <c r="O7" s="34"/>
      <c r="P7" s="82"/>
      <c r="Q7" s="82"/>
      <c r="R7" s="82"/>
      <c r="S7" s="34"/>
      <c r="T7" s="82"/>
      <c r="U7" s="82"/>
      <c r="V7" s="82"/>
    </row>
    <row r="8" spans="1:22" ht="3.75" customHeight="1" thickBot="1" x14ac:dyDescent="0.3">
      <c r="A8" s="59"/>
      <c r="B8" s="59"/>
      <c r="C8" s="59"/>
      <c r="D8" s="59"/>
      <c r="E8" s="59"/>
      <c r="F8" s="59"/>
      <c r="G8" s="59"/>
      <c r="H8" s="59"/>
      <c r="I8" s="128"/>
      <c r="J8" s="128"/>
      <c r="K8" s="60"/>
      <c r="L8" s="60"/>
      <c r="M8" s="128"/>
      <c r="N8" s="128"/>
      <c r="O8" s="60"/>
      <c r="P8" s="128"/>
      <c r="Q8" s="128"/>
      <c r="R8" s="128"/>
      <c r="S8" s="60"/>
      <c r="T8" s="128"/>
      <c r="U8" s="128"/>
      <c r="V8" s="128"/>
    </row>
    <row r="9" spans="1:22" ht="3.75" customHeight="1" x14ac:dyDescent="0.25">
      <c r="A9" s="6"/>
      <c r="B9" s="6"/>
      <c r="C9" s="6"/>
      <c r="D9" s="6"/>
      <c r="E9" s="6"/>
      <c r="F9" s="6"/>
      <c r="G9" s="6"/>
      <c r="H9" s="6"/>
      <c r="I9" s="132"/>
      <c r="J9" s="132"/>
      <c r="K9" s="34"/>
      <c r="L9" s="34"/>
      <c r="M9" s="132"/>
      <c r="N9" s="132"/>
      <c r="O9" s="34"/>
      <c r="P9" s="132"/>
      <c r="Q9" s="132"/>
      <c r="R9" s="132"/>
      <c r="S9" s="34"/>
      <c r="T9" s="132"/>
      <c r="U9" s="132"/>
      <c r="V9" s="132"/>
    </row>
    <row r="10" spans="1:22" x14ac:dyDescent="0.25">
      <c r="A10" s="12" t="s">
        <v>48</v>
      </c>
      <c r="B10" s="306">
        <v>0.89283333333333337</v>
      </c>
      <c r="C10" s="306">
        <v>0.89621249999999997</v>
      </c>
      <c r="D10" s="306">
        <v>0.88102500000000006</v>
      </c>
      <c r="E10" s="306">
        <v>0.91139999999999999</v>
      </c>
      <c r="F10" s="12"/>
      <c r="G10" s="12">
        <v>0.95469999999999999</v>
      </c>
      <c r="H10" s="12">
        <v>0.96519999999999995</v>
      </c>
      <c r="I10" s="133">
        <v>0.94416666666666671</v>
      </c>
      <c r="J10" s="133"/>
      <c r="K10" s="93">
        <v>0.91420000000000001</v>
      </c>
      <c r="L10" s="133">
        <v>0.91800000000000004</v>
      </c>
      <c r="M10" s="133">
        <v>0.91200000000000003</v>
      </c>
      <c r="N10" s="133"/>
      <c r="O10" s="93">
        <v>0.93400000000000005</v>
      </c>
      <c r="P10" s="133">
        <v>0.90580000000000005</v>
      </c>
      <c r="Q10" s="133">
        <v>0.96220000000000006</v>
      </c>
      <c r="R10" s="133"/>
      <c r="S10" s="93">
        <v>0.9929</v>
      </c>
      <c r="T10" s="133">
        <v>0.98850000000000005</v>
      </c>
      <c r="U10" s="133">
        <v>0.99729999999999996</v>
      </c>
      <c r="V10" s="133"/>
    </row>
    <row r="11" spans="1:22" x14ac:dyDescent="0.25">
      <c r="A11" s="12" t="s">
        <v>49</v>
      </c>
      <c r="B11" s="306">
        <v>0.89859999999999995</v>
      </c>
      <c r="C11" s="306">
        <v>0.84165000000000001</v>
      </c>
      <c r="D11" s="306">
        <v>0.84165000000000001</v>
      </c>
      <c r="E11" s="306">
        <v>0.89464999999999995</v>
      </c>
      <c r="F11" s="12"/>
      <c r="G11" s="12">
        <v>0.92520000000000002</v>
      </c>
      <c r="H11" s="12">
        <v>0.92520000000000002</v>
      </c>
      <c r="I11" s="133">
        <v>0.95735000000000003</v>
      </c>
      <c r="J11" s="133"/>
      <c r="K11" s="93">
        <v>0.91379999999999995</v>
      </c>
      <c r="L11" s="133">
        <v>0.91379999999999995</v>
      </c>
      <c r="M11" s="133">
        <v>0.9244</v>
      </c>
      <c r="N11" s="133"/>
      <c r="O11" s="93">
        <v>0.88400000000000001</v>
      </c>
      <c r="P11" s="133">
        <v>0.88400000000000001</v>
      </c>
      <c r="Q11" s="133">
        <v>0.9476</v>
      </c>
      <c r="R11" s="133"/>
      <c r="S11" s="93">
        <v>0.96840000000000004</v>
      </c>
      <c r="T11" s="133">
        <v>0.96840000000000004</v>
      </c>
      <c r="U11" s="133">
        <v>0.97499999999999998</v>
      </c>
      <c r="V11" s="133"/>
    </row>
    <row r="12" spans="1:22" ht="15.75" thickBot="1" x14ac:dyDescent="0.3">
      <c r="A12" s="48"/>
      <c r="B12" s="315"/>
      <c r="C12" s="315"/>
      <c r="D12" s="315"/>
      <c r="E12" s="315"/>
      <c r="F12" s="48"/>
      <c r="G12" s="48"/>
      <c r="H12" s="48"/>
      <c r="I12" s="133"/>
      <c r="J12" s="133"/>
      <c r="K12" s="93"/>
      <c r="L12" s="93"/>
      <c r="M12" s="133"/>
      <c r="N12" s="133"/>
      <c r="O12" s="93"/>
      <c r="P12" s="133"/>
      <c r="Q12" s="133"/>
      <c r="R12" s="133"/>
      <c r="S12" s="93"/>
      <c r="T12" s="133"/>
      <c r="U12" s="133"/>
      <c r="V12" s="133"/>
    </row>
    <row r="13" spans="1:22" s="7" customFormat="1" ht="3.75" customHeight="1" x14ac:dyDescent="0.2">
      <c r="A13" s="78"/>
      <c r="B13" s="316"/>
      <c r="C13" s="316"/>
      <c r="D13" s="316"/>
      <c r="E13" s="316"/>
      <c r="F13" s="78"/>
      <c r="G13" s="78"/>
      <c r="H13" s="78"/>
      <c r="I13" s="153"/>
      <c r="J13" s="153"/>
      <c r="K13" s="152"/>
      <c r="L13" s="152"/>
      <c r="M13" s="153"/>
      <c r="N13" s="153"/>
      <c r="O13" s="152"/>
      <c r="P13" s="153"/>
      <c r="Q13" s="153"/>
      <c r="R13" s="153"/>
      <c r="S13" s="152"/>
      <c r="T13" s="153"/>
      <c r="U13" s="153"/>
      <c r="V13" s="153"/>
    </row>
    <row r="14" spans="1:22" s="12" customFormat="1" ht="12.75" x14ac:dyDescent="0.2">
      <c r="A14" s="22" t="s">
        <v>34</v>
      </c>
      <c r="B14" s="317"/>
      <c r="C14" s="317"/>
      <c r="D14" s="317"/>
      <c r="E14" s="317"/>
      <c r="F14" s="22"/>
      <c r="G14" s="22"/>
      <c r="H14" s="22"/>
      <c r="I14" s="155"/>
      <c r="J14" s="155"/>
      <c r="K14" s="154"/>
      <c r="L14" s="154"/>
      <c r="M14" s="155"/>
      <c r="N14" s="155"/>
      <c r="O14" s="154"/>
      <c r="P14" s="155"/>
      <c r="Q14" s="155"/>
      <c r="R14" s="155"/>
      <c r="S14" s="154"/>
      <c r="T14" s="155"/>
      <c r="U14" s="155"/>
      <c r="V14" s="155"/>
    </row>
    <row r="15" spans="1:22" ht="3.75" customHeight="1" thickBot="1" x14ac:dyDescent="0.3">
      <c r="A15" s="59"/>
      <c r="B15" s="318"/>
      <c r="C15" s="318"/>
      <c r="D15" s="318"/>
      <c r="E15" s="318"/>
      <c r="F15" s="59"/>
      <c r="G15" s="59"/>
      <c r="H15" s="59"/>
      <c r="I15" s="157"/>
      <c r="J15" s="157"/>
      <c r="K15" s="156"/>
      <c r="L15" s="156"/>
      <c r="M15" s="157"/>
      <c r="N15" s="157"/>
      <c r="O15" s="156"/>
      <c r="P15" s="157"/>
      <c r="Q15" s="157"/>
      <c r="R15" s="157"/>
      <c r="S15" s="156"/>
      <c r="T15" s="157"/>
      <c r="U15" s="157"/>
      <c r="V15" s="157"/>
    </row>
    <row r="16" spans="1:22" ht="3.75" customHeight="1" x14ac:dyDescent="0.25">
      <c r="A16" s="6"/>
      <c r="B16" s="319"/>
      <c r="C16" s="319"/>
      <c r="D16" s="319"/>
      <c r="E16" s="319"/>
      <c r="F16" s="6"/>
      <c r="G16" s="6"/>
      <c r="H16" s="6"/>
      <c r="I16" s="158"/>
      <c r="J16" s="158"/>
      <c r="K16" s="154"/>
      <c r="L16" s="154"/>
      <c r="M16" s="158"/>
      <c r="N16" s="158"/>
      <c r="O16" s="154"/>
      <c r="P16" s="158"/>
      <c r="Q16" s="158"/>
      <c r="R16" s="158"/>
      <c r="S16" s="154"/>
      <c r="T16" s="158"/>
      <c r="U16" s="158"/>
      <c r="V16" s="158"/>
    </row>
    <row r="17" spans="1:22" x14ac:dyDescent="0.25">
      <c r="A17" s="12" t="s">
        <v>48</v>
      </c>
      <c r="B17" s="306">
        <v>0.96343250000000002</v>
      </c>
      <c r="C17" s="306">
        <v>0.97007366666666661</v>
      </c>
      <c r="D17" s="306">
        <v>0.95389050000000009</v>
      </c>
      <c r="E17" s="306">
        <v>0.98625683333333347</v>
      </c>
      <c r="F17" s="12"/>
      <c r="G17" s="12">
        <v>1.0026999999999999</v>
      </c>
      <c r="H17" s="306">
        <v>0.97899999999999998</v>
      </c>
      <c r="I17" s="133">
        <v>1.0263018333333331</v>
      </c>
      <c r="J17" s="133"/>
      <c r="K17" s="93">
        <v>1.0815582661297722</v>
      </c>
      <c r="L17" s="133">
        <v>1.0619000000000001</v>
      </c>
      <c r="M17" s="133">
        <v>1.0966</v>
      </c>
      <c r="N17" s="133"/>
      <c r="O17" s="93">
        <v>1.0705</v>
      </c>
      <c r="P17" s="133">
        <v>1.077</v>
      </c>
      <c r="Q17" s="133">
        <v>1.0639000000000001</v>
      </c>
      <c r="R17" s="133"/>
      <c r="S17" s="93">
        <v>1.1111</v>
      </c>
      <c r="T17" s="133">
        <v>1.0948</v>
      </c>
      <c r="U17" s="133">
        <v>1.1274</v>
      </c>
      <c r="V17" s="133"/>
    </row>
    <row r="18" spans="1:22" x14ac:dyDescent="0.25">
      <c r="A18" s="12" t="s">
        <v>49</v>
      </c>
      <c r="B18" s="306">
        <v>0.96307500000000001</v>
      </c>
      <c r="C18" s="306">
        <v>0.92972900000000003</v>
      </c>
      <c r="D18" s="306">
        <v>0.92972900000000003</v>
      </c>
      <c r="E18" s="306">
        <v>0.97606300000000001</v>
      </c>
      <c r="F18" s="12"/>
      <c r="G18" s="12">
        <v>0.98740000000000006</v>
      </c>
      <c r="H18" s="12">
        <v>0.98740000000000006</v>
      </c>
      <c r="I18" s="133">
        <v>1.0008619999999999</v>
      </c>
      <c r="J18" s="133"/>
      <c r="K18" s="93">
        <v>1.0354000000000001</v>
      </c>
      <c r="L18" s="133">
        <v>1.0354000000000001</v>
      </c>
      <c r="M18" s="133">
        <v>1.0962000000000001</v>
      </c>
      <c r="N18" s="133"/>
      <c r="O18" s="93">
        <v>1.0815999999999999</v>
      </c>
      <c r="P18" s="133">
        <v>1.0815999999999999</v>
      </c>
      <c r="Q18" s="133">
        <v>1.0642</v>
      </c>
      <c r="R18" s="133"/>
      <c r="S18" s="93">
        <v>1.087</v>
      </c>
      <c r="T18" s="133">
        <v>1.087</v>
      </c>
      <c r="U18" s="133">
        <v>1.1103000000000001</v>
      </c>
      <c r="V18" s="133"/>
    </row>
    <row r="19" spans="1:22" ht="15.75" thickBot="1" x14ac:dyDescent="0.3">
      <c r="A19" s="48"/>
      <c r="B19" s="315"/>
      <c r="C19" s="315"/>
      <c r="D19" s="315"/>
      <c r="E19" s="315"/>
      <c r="F19" s="48"/>
      <c r="G19" s="48"/>
      <c r="H19" s="48"/>
      <c r="I19" s="133"/>
      <c r="J19" s="133"/>
      <c r="K19" s="93"/>
      <c r="L19" s="93"/>
      <c r="M19" s="133"/>
      <c r="N19" s="133"/>
      <c r="O19" s="93"/>
      <c r="P19" s="133"/>
      <c r="Q19" s="133"/>
      <c r="R19" s="133"/>
      <c r="S19" s="93"/>
      <c r="T19" s="133"/>
      <c r="U19" s="133"/>
      <c r="V19" s="133"/>
    </row>
    <row r="20" spans="1:22" s="7" customFormat="1" ht="3.75" customHeight="1" x14ac:dyDescent="0.2">
      <c r="A20" s="78"/>
      <c r="B20" s="316"/>
      <c r="C20" s="316"/>
      <c r="D20" s="316"/>
      <c r="E20" s="316"/>
      <c r="F20" s="78"/>
      <c r="G20" s="78"/>
      <c r="H20" s="78"/>
      <c r="I20" s="153"/>
      <c r="J20" s="153"/>
      <c r="K20" s="152"/>
      <c r="L20" s="152"/>
      <c r="M20" s="153"/>
      <c r="N20" s="153"/>
      <c r="O20" s="152"/>
      <c r="P20" s="153"/>
      <c r="Q20" s="153"/>
      <c r="R20" s="153"/>
      <c r="S20" s="152"/>
      <c r="T20" s="153"/>
      <c r="U20" s="153"/>
      <c r="V20" s="153"/>
    </row>
    <row r="21" spans="1:22" s="12" customFormat="1" ht="12.75" x14ac:dyDescent="0.2">
      <c r="A21" s="22" t="s">
        <v>35</v>
      </c>
      <c r="B21" s="317"/>
      <c r="C21" s="317"/>
      <c r="D21" s="317"/>
      <c r="E21" s="317"/>
      <c r="F21" s="22"/>
      <c r="G21" s="22"/>
      <c r="H21" s="22"/>
      <c r="I21" s="155"/>
      <c r="J21" s="155"/>
      <c r="K21" s="154"/>
      <c r="L21" s="154"/>
      <c r="M21" s="155"/>
      <c r="N21" s="155"/>
      <c r="O21" s="154"/>
      <c r="P21" s="155"/>
      <c r="Q21" s="155"/>
      <c r="R21" s="155"/>
      <c r="S21" s="154"/>
      <c r="T21" s="155"/>
      <c r="U21" s="155"/>
      <c r="V21" s="155"/>
    </row>
    <row r="22" spans="1:22" ht="3.75" customHeight="1" thickBot="1" x14ac:dyDescent="0.3">
      <c r="A22" s="59"/>
      <c r="B22" s="318"/>
      <c r="C22" s="318"/>
      <c r="D22" s="318"/>
      <c r="E22" s="318"/>
      <c r="F22" s="59"/>
      <c r="G22" s="59"/>
      <c r="H22" s="59"/>
      <c r="I22" s="157"/>
      <c r="J22" s="157"/>
      <c r="K22" s="156"/>
      <c r="L22" s="156"/>
      <c r="M22" s="157"/>
      <c r="N22" s="157"/>
      <c r="O22" s="156"/>
      <c r="P22" s="157"/>
      <c r="Q22" s="157"/>
      <c r="R22" s="157"/>
      <c r="S22" s="156"/>
      <c r="T22" s="157"/>
      <c r="U22" s="157"/>
      <c r="V22" s="157"/>
    </row>
    <row r="23" spans="1:22" ht="3.75" customHeight="1" x14ac:dyDescent="0.25">
      <c r="A23" s="6"/>
      <c r="B23" s="319"/>
      <c r="C23" s="319"/>
      <c r="D23" s="319"/>
      <c r="E23" s="319"/>
      <c r="F23" s="6"/>
      <c r="G23" s="6"/>
      <c r="H23" s="6"/>
      <c r="I23" s="158"/>
      <c r="J23" s="158"/>
      <c r="K23" s="154"/>
      <c r="L23" s="154"/>
      <c r="M23" s="158"/>
      <c r="N23" s="158"/>
      <c r="O23" s="154"/>
      <c r="P23" s="158"/>
      <c r="Q23" s="158"/>
      <c r="R23" s="158"/>
      <c r="S23" s="154"/>
      <c r="T23" s="158"/>
      <c r="U23" s="158"/>
      <c r="V23" s="158"/>
    </row>
    <row r="24" spans="1:22" x14ac:dyDescent="0.25">
      <c r="A24" s="12" t="s">
        <v>48</v>
      </c>
      <c r="B24" s="306">
        <v>1.1295059999999999</v>
      </c>
      <c r="C24" s="306">
        <v>1.11779775</v>
      </c>
      <c r="D24" s="306">
        <v>1.1048573333333331</v>
      </c>
      <c r="E24" s="306">
        <v>1.1307381666666667</v>
      </c>
      <c r="F24" s="12"/>
      <c r="G24" s="12">
        <v>1.1738999999999999</v>
      </c>
      <c r="H24" s="12">
        <v>1.1321000000000001</v>
      </c>
      <c r="I24" s="133">
        <v>1.2156539000000002</v>
      </c>
      <c r="J24" s="133"/>
      <c r="K24" s="93">
        <v>1.2083165312245834</v>
      </c>
      <c r="L24" s="133">
        <v>1.248</v>
      </c>
      <c r="M24" s="133">
        <v>1.2673000000000001</v>
      </c>
      <c r="N24" s="133"/>
      <c r="O24" s="93">
        <v>1.2060999999999999</v>
      </c>
      <c r="P24" s="133">
        <v>1.1981999999999999</v>
      </c>
      <c r="Q24" s="133">
        <v>1.2139</v>
      </c>
      <c r="R24" s="133"/>
      <c r="S24" s="93">
        <v>1.2719</v>
      </c>
      <c r="T24" s="133">
        <v>1.2497</v>
      </c>
      <c r="U24" s="133">
        <v>1.2941</v>
      </c>
      <c r="V24" s="133"/>
    </row>
    <row r="25" spans="1:22" x14ac:dyDescent="0.25">
      <c r="A25" s="12" t="s">
        <v>49</v>
      </c>
      <c r="B25" s="306">
        <v>1.13592</v>
      </c>
      <c r="C25" s="306">
        <v>1.072935</v>
      </c>
      <c r="D25" s="306">
        <v>1.072935</v>
      </c>
      <c r="E25" s="306">
        <v>1.137413</v>
      </c>
      <c r="F25" s="12"/>
      <c r="G25" s="12">
        <v>1.1129</v>
      </c>
      <c r="H25" s="12">
        <v>1.1129</v>
      </c>
      <c r="I25" s="133">
        <v>1.1626540000000001</v>
      </c>
      <c r="J25" s="133"/>
      <c r="K25" s="93">
        <v>1.2332000000000001</v>
      </c>
      <c r="L25" s="133">
        <v>1.2332000000000001</v>
      </c>
      <c r="M25" s="133">
        <v>1.2768999999999999</v>
      </c>
      <c r="N25" s="133"/>
      <c r="O25" s="93">
        <v>1.2082999999999999</v>
      </c>
      <c r="P25" s="133">
        <v>1.2082999999999999</v>
      </c>
      <c r="Q25" s="133">
        <v>1.1708000000000001</v>
      </c>
      <c r="R25" s="133"/>
      <c r="S25" s="93">
        <v>1.2827999999999999</v>
      </c>
      <c r="T25" s="133">
        <v>1.2827999999999999</v>
      </c>
      <c r="U25" s="133">
        <v>1.2408999999999999</v>
      </c>
      <c r="V25" s="133"/>
    </row>
    <row r="26" spans="1:22" x14ac:dyDescent="0.25">
      <c r="M26" s="48"/>
      <c r="Q26" s="48"/>
      <c r="U26" s="48"/>
    </row>
  </sheetData>
  <hyperlinks>
    <hyperlink ref="A1" location="'Table of contents'!A1" display="KEY FIGURES" xr:uid="{00000000-0004-0000-0C00-000000000000}"/>
  </hyperlinks>
  <pageMargins left="0.55118110236220474" right="0.55118110236220474" top="0.78740157480314965" bottom="0.78740157480314965" header="0.51181102362204722" footer="0.51181102362204722"/>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customProperties>
    <customPr name="CafeStyleVersion" r:id="rId1"/>
    <customPr name="LastTupleSet_COR_Mapping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74"/>
  <sheetViews>
    <sheetView showGridLines="0" topLeftCell="A3" zoomScale="85" zoomScaleNormal="85" workbookViewId="0">
      <selection activeCell="A4" sqref="A4"/>
    </sheetView>
  </sheetViews>
  <sheetFormatPr defaultRowHeight="15" x14ac:dyDescent="0.25"/>
  <cols>
    <col min="1" max="1" width="52.7109375" customWidth="1"/>
    <col min="2" max="2" width="12.28515625" style="9" customWidth="1"/>
    <col min="3" max="3" width="12.28515625" style="31" customWidth="1"/>
    <col min="4" max="5" width="12.28515625" style="9" customWidth="1"/>
    <col min="6" max="6" width="5.7109375" customWidth="1"/>
    <col min="7" max="7" width="12.28515625" style="31" customWidth="1"/>
    <col min="8" max="9" width="12.28515625" style="9" customWidth="1"/>
    <col min="10" max="10" width="5.7109375" style="9" customWidth="1"/>
    <col min="11" max="11" width="12.28515625" style="31" customWidth="1"/>
    <col min="12" max="13" width="12.28515625" style="9" customWidth="1"/>
    <col min="14" max="14" width="5.7109375" customWidth="1"/>
    <col min="15" max="15" width="12.28515625" style="31" customWidth="1"/>
    <col min="16" max="17" width="12.28515625" style="9" customWidth="1"/>
    <col min="18" max="18" width="5.7109375" customWidth="1"/>
    <col min="19" max="19" width="12.28515625" style="31" customWidth="1"/>
    <col min="20" max="21" width="12.28515625" style="9" customWidth="1"/>
    <col min="22" max="22" width="3.5703125" customWidth="1"/>
  </cols>
  <sheetData>
    <row r="1" spans="1:31" s="48" customFormat="1" ht="23.25" x14ac:dyDescent="0.35">
      <c r="A1" s="54" t="s">
        <v>136</v>
      </c>
      <c r="B1" s="55"/>
      <c r="C1" s="55"/>
      <c r="D1" s="55"/>
      <c r="E1" s="55"/>
      <c r="F1" s="54"/>
      <c r="G1" s="55"/>
      <c r="H1" s="55"/>
      <c r="I1" s="55"/>
      <c r="J1" s="55"/>
      <c r="K1" s="55"/>
      <c r="L1" s="55"/>
      <c r="M1" s="55"/>
      <c r="N1" s="54"/>
      <c r="O1" s="55"/>
      <c r="P1" s="55"/>
      <c r="Q1" s="55"/>
      <c r="R1" s="54"/>
      <c r="S1" s="55"/>
      <c r="T1" s="55"/>
      <c r="U1" s="55"/>
      <c r="V1" s="54"/>
    </row>
    <row r="2" spans="1:31" x14ac:dyDescent="0.25">
      <c r="N2" s="9"/>
      <c r="R2" s="9"/>
      <c r="V2" s="9"/>
    </row>
    <row r="3" spans="1:31" x14ac:dyDescent="0.25">
      <c r="N3" s="9"/>
      <c r="R3" s="9"/>
      <c r="V3" s="9"/>
    </row>
    <row r="4" spans="1:31" x14ac:dyDescent="0.25">
      <c r="B4" s="227" t="s">
        <v>278</v>
      </c>
      <c r="C4" s="32" t="s">
        <v>261</v>
      </c>
      <c r="D4" s="227" t="s">
        <v>260</v>
      </c>
      <c r="E4" s="227" t="s">
        <v>259</v>
      </c>
      <c r="F4" s="227"/>
      <c r="G4" s="32" t="s">
        <v>240</v>
      </c>
      <c r="H4" s="227" t="s">
        <v>239</v>
      </c>
      <c r="I4" s="227" t="s">
        <v>227</v>
      </c>
      <c r="J4" s="227"/>
      <c r="K4" s="32" t="s">
        <v>215</v>
      </c>
      <c r="L4" s="227" t="s">
        <v>217</v>
      </c>
      <c r="M4" s="227" t="s">
        <v>208</v>
      </c>
      <c r="N4" s="55"/>
      <c r="O4" s="32" t="s">
        <v>200</v>
      </c>
      <c r="P4" s="227" t="s">
        <v>201</v>
      </c>
      <c r="Q4" s="227" t="s">
        <v>193</v>
      </c>
      <c r="R4" s="55"/>
      <c r="S4" s="32" t="s">
        <v>183</v>
      </c>
      <c r="T4" s="227" t="s">
        <v>182</v>
      </c>
      <c r="U4" s="227" t="s">
        <v>178</v>
      </c>
      <c r="V4" s="55"/>
      <c r="W4" s="48"/>
      <c r="X4" s="48"/>
      <c r="Y4" s="48"/>
      <c r="Z4" s="48"/>
      <c r="AA4" s="48"/>
      <c r="AB4" s="48"/>
      <c r="AC4" s="48"/>
      <c r="AD4" s="48"/>
      <c r="AE4" s="48"/>
    </row>
    <row r="5" spans="1:31" s="83" customFormat="1" ht="13.5" thickBot="1" x14ac:dyDescent="0.25">
      <c r="B5" s="218"/>
      <c r="C5" s="235"/>
      <c r="D5" s="218"/>
      <c r="E5" s="218"/>
      <c r="G5" s="235"/>
      <c r="H5" s="218"/>
      <c r="I5" s="218"/>
      <c r="J5" s="218"/>
      <c r="K5" s="235"/>
      <c r="L5" s="218"/>
      <c r="M5" s="218"/>
      <c r="N5" s="80"/>
      <c r="O5" s="235"/>
      <c r="P5" s="218"/>
      <c r="Q5" s="218"/>
      <c r="R5" s="80"/>
      <c r="S5" s="235"/>
      <c r="T5" s="218"/>
      <c r="U5" s="218" t="s">
        <v>47</v>
      </c>
      <c r="V5" s="80"/>
      <c r="W5" s="12"/>
      <c r="X5" s="12"/>
      <c r="Y5" s="12"/>
      <c r="Z5" s="12"/>
      <c r="AA5" s="12"/>
      <c r="AB5" s="12"/>
      <c r="AC5" s="12"/>
      <c r="AD5" s="12"/>
      <c r="AE5" s="12"/>
    </row>
    <row r="6" spans="1:31" s="7" customFormat="1" ht="3.75" customHeight="1" x14ac:dyDescent="0.2">
      <c r="A6" s="40"/>
      <c r="B6" s="220"/>
      <c r="C6" s="41"/>
      <c r="D6" s="220"/>
      <c r="E6" s="220"/>
      <c r="F6" s="40"/>
      <c r="G6" s="41"/>
      <c r="H6" s="220"/>
      <c r="I6" s="220"/>
      <c r="J6" s="220"/>
      <c r="K6" s="41"/>
      <c r="L6" s="220"/>
      <c r="M6" s="220"/>
      <c r="N6" s="225"/>
      <c r="O6" s="41"/>
      <c r="P6" s="220"/>
      <c r="Q6" s="220"/>
      <c r="R6" s="225"/>
      <c r="S6" s="41"/>
      <c r="T6" s="220"/>
      <c r="U6" s="220"/>
      <c r="V6" s="225"/>
      <c r="W6" s="22"/>
      <c r="X6" s="22"/>
      <c r="Y6" s="22"/>
      <c r="Z6" s="22"/>
      <c r="AA6" s="22"/>
      <c r="AB6" s="22"/>
      <c r="AC6" s="22"/>
      <c r="AD6" s="22"/>
      <c r="AE6" s="22"/>
    </row>
    <row r="7" spans="1:31" x14ac:dyDescent="0.25">
      <c r="A7" s="44" t="s">
        <v>138</v>
      </c>
      <c r="B7" s="105"/>
      <c r="C7" s="34"/>
      <c r="D7" s="105"/>
      <c r="E7" s="105"/>
      <c r="F7" s="44"/>
      <c r="G7" s="34"/>
      <c r="H7" s="105"/>
      <c r="I7" s="105"/>
      <c r="J7" s="105"/>
      <c r="K7" s="34"/>
      <c r="L7" s="105"/>
      <c r="M7" s="105"/>
      <c r="N7" s="105"/>
      <c r="O7" s="34"/>
      <c r="P7" s="223"/>
      <c r="Q7" s="105"/>
      <c r="R7" s="105"/>
      <c r="S7" s="34"/>
      <c r="T7" s="223"/>
      <c r="U7" s="105"/>
      <c r="V7" s="105"/>
      <c r="W7" s="48"/>
      <c r="X7" s="48"/>
      <c r="Y7" s="48"/>
      <c r="Z7" s="48"/>
      <c r="AA7" s="48"/>
      <c r="AB7" s="48"/>
      <c r="AC7" s="48"/>
      <c r="AD7" s="48"/>
      <c r="AE7" s="48"/>
    </row>
    <row r="8" spans="1:31" ht="3.75" customHeight="1" thickBot="1" x14ac:dyDescent="0.3">
      <c r="A8" s="42"/>
      <c r="B8" s="221"/>
      <c r="C8" s="43"/>
      <c r="D8" s="221"/>
      <c r="E8" s="221"/>
      <c r="F8" s="42"/>
      <c r="G8" s="43"/>
      <c r="H8" s="221"/>
      <c r="I8" s="221"/>
      <c r="J8" s="221"/>
      <c r="K8" s="43"/>
      <c r="L8" s="221"/>
      <c r="M8" s="221"/>
      <c r="N8" s="224"/>
      <c r="O8" s="43"/>
      <c r="P8" s="221"/>
      <c r="Q8" s="221"/>
      <c r="R8" s="224"/>
      <c r="S8" s="43"/>
      <c r="T8" s="221"/>
      <c r="U8" s="221"/>
      <c r="V8" s="224"/>
      <c r="W8" s="48"/>
      <c r="X8" s="48"/>
      <c r="Y8" s="48"/>
      <c r="Z8" s="48"/>
      <c r="AA8" s="48"/>
      <c r="AB8" s="48"/>
      <c r="AC8" s="48"/>
      <c r="AD8" s="48"/>
      <c r="AE8" s="48"/>
    </row>
    <row r="9" spans="1:31" s="7" customFormat="1" ht="3.75" customHeight="1" x14ac:dyDescent="0.2">
      <c r="B9" s="159"/>
      <c r="C9" s="39"/>
      <c r="D9" s="159"/>
      <c r="E9" s="159"/>
      <c r="G9" s="39"/>
      <c r="H9" s="159"/>
      <c r="I9" s="159"/>
      <c r="J9" s="159"/>
      <c r="K9" s="39"/>
      <c r="L9" s="159"/>
      <c r="M9" s="159"/>
      <c r="N9" s="23"/>
      <c r="O9" s="39"/>
      <c r="P9" s="159"/>
      <c r="Q9" s="159"/>
      <c r="R9" s="23"/>
      <c r="S9" s="39"/>
      <c r="T9" s="159"/>
      <c r="U9" s="159"/>
      <c r="V9" s="23"/>
      <c r="W9" s="22"/>
      <c r="X9" s="22"/>
      <c r="Y9" s="22"/>
      <c r="Z9" s="22"/>
      <c r="AA9" s="22"/>
      <c r="AB9" s="22"/>
      <c r="AC9" s="22"/>
      <c r="AD9" s="22"/>
      <c r="AE9" s="22"/>
    </row>
    <row r="10" spans="1:31" x14ac:dyDescent="0.25">
      <c r="A10" s="12" t="s">
        <v>36</v>
      </c>
      <c r="B10" s="107">
        <v>41.6</v>
      </c>
      <c r="C10" s="35">
        <v>124.39999999999998</v>
      </c>
      <c r="D10" s="107">
        <f>C10-E10</f>
        <v>56.399999999999949</v>
      </c>
      <c r="E10" s="107">
        <v>68.000000000000028</v>
      </c>
      <c r="F10" s="12"/>
      <c r="G10" s="35">
        <v>161.80000000000001</v>
      </c>
      <c r="H10" s="107">
        <v>70.900000000000006</v>
      </c>
      <c r="I10" s="107">
        <v>90.9</v>
      </c>
      <c r="J10" s="107"/>
      <c r="K10" s="35">
        <v>208</v>
      </c>
      <c r="L10" s="107">
        <f>K10-M10</f>
        <v>100.2</v>
      </c>
      <c r="M10" s="107">
        <v>107.8</v>
      </c>
      <c r="N10" s="236"/>
      <c r="O10" s="35">
        <v>230.4</v>
      </c>
      <c r="P10" s="107">
        <v>107.4</v>
      </c>
      <c r="Q10" s="107">
        <v>123</v>
      </c>
      <c r="R10" s="236"/>
      <c r="S10" s="35">
        <v>317.10000000000002</v>
      </c>
      <c r="T10" s="107">
        <v>151.40000000000003</v>
      </c>
      <c r="U10" s="107">
        <v>165.7</v>
      </c>
      <c r="V10" s="236"/>
      <c r="W10" s="48"/>
      <c r="X10" s="48"/>
      <c r="Y10" s="48"/>
      <c r="Z10" s="48"/>
      <c r="AA10" s="48"/>
      <c r="AB10" s="48"/>
      <c r="AC10" s="48"/>
      <c r="AD10" s="48"/>
      <c r="AE10" s="48"/>
    </row>
    <row r="11" spans="1:31" x14ac:dyDescent="0.25">
      <c r="A11" s="44" t="s">
        <v>57</v>
      </c>
      <c r="B11" s="107">
        <v>0.6</v>
      </c>
      <c r="C11" s="35">
        <v>4.8</v>
      </c>
      <c r="D11" s="107">
        <v>1.5</v>
      </c>
      <c r="E11" s="107">
        <v>3.3</v>
      </c>
      <c r="F11" s="44"/>
      <c r="G11" s="35">
        <v>3.2</v>
      </c>
      <c r="H11" s="107">
        <v>0.60000000000000009</v>
      </c>
      <c r="I11" s="107">
        <v>2.6</v>
      </c>
      <c r="J11" s="107"/>
      <c r="K11" s="35">
        <v>19.3</v>
      </c>
      <c r="L11" s="107">
        <f>K11-M11</f>
        <v>2</v>
      </c>
      <c r="M11" s="107">
        <v>17.3</v>
      </c>
      <c r="N11" s="237"/>
      <c r="O11" s="35">
        <v>2.8</v>
      </c>
      <c r="P11" s="107">
        <v>1.9999999999999998</v>
      </c>
      <c r="Q11" s="107">
        <v>0.8</v>
      </c>
      <c r="R11" s="237"/>
      <c r="S11" s="35">
        <v>12.8</v>
      </c>
      <c r="T11" s="107">
        <v>7.4</v>
      </c>
      <c r="U11" s="107">
        <v>5.4</v>
      </c>
      <c r="V11" s="237"/>
      <c r="W11" s="48"/>
      <c r="X11" s="48"/>
      <c r="Y11" s="48"/>
      <c r="Z11" s="48"/>
      <c r="AA11" s="48"/>
      <c r="AB11" s="48"/>
      <c r="AC11" s="48"/>
      <c r="AD11" s="48"/>
      <c r="AE11" s="48"/>
    </row>
    <row r="12" spans="1:31" x14ac:dyDescent="0.25">
      <c r="A12" s="45" t="s">
        <v>13</v>
      </c>
      <c r="B12" s="239">
        <v>42.2</v>
      </c>
      <c r="C12" s="238">
        <v>129.19999999999999</v>
      </c>
      <c r="D12" s="239">
        <v>57.899999999999963</v>
      </c>
      <c r="E12" s="239">
        <v>71.300000000000026</v>
      </c>
      <c r="F12" s="45"/>
      <c r="G12" s="238">
        <v>165</v>
      </c>
      <c r="H12" s="239">
        <v>71.500000000000014</v>
      </c>
      <c r="I12" s="239">
        <v>93.499999999999986</v>
      </c>
      <c r="J12" s="239"/>
      <c r="K12" s="238">
        <v>227.3</v>
      </c>
      <c r="L12" s="239">
        <v>102.2</v>
      </c>
      <c r="M12" s="239">
        <v>125.1</v>
      </c>
      <c r="N12" s="240"/>
      <c r="O12" s="238">
        <v>233.20000000000002</v>
      </c>
      <c r="P12" s="239">
        <v>109.40000000000002</v>
      </c>
      <c r="Q12" s="239">
        <v>123.8</v>
      </c>
      <c r="R12" s="240"/>
      <c r="S12" s="238">
        <v>329.90000000000003</v>
      </c>
      <c r="T12" s="239">
        <v>158.80000000000004</v>
      </c>
      <c r="U12" s="239">
        <v>171.1</v>
      </c>
      <c r="V12" s="240"/>
      <c r="W12" s="48"/>
      <c r="X12" s="48"/>
      <c r="Y12" s="48"/>
      <c r="Z12" s="48"/>
      <c r="AA12" s="48"/>
      <c r="AB12" s="48"/>
      <c r="AC12" s="48"/>
      <c r="AD12" s="48"/>
      <c r="AE12" s="48"/>
    </row>
    <row r="13" spans="1:31" ht="15" customHeight="1" x14ac:dyDescent="0.25">
      <c r="A13" s="215" t="s">
        <v>236</v>
      </c>
      <c r="B13" s="166">
        <v>-2.1</v>
      </c>
      <c r="C13" s="164">
        <v>-0.4</v>
      </c>
      <c r="D13" s="166">
        <v>1.8000000000000003</v>
      </c>
      <c r="E13" s="166">
        <v>-2.2000000000000002</v>
      </c>
      <c r="F13" s="22"/>
      <c r="G13" s="164">
        <v>0</v>
      </c>
      <c r="H13" s="166">
        <v>-0.60000000000000031</v>
      </c>
      <c r="I13" s="166">
        <v>0.60000000000000031</v>
      </c>
      <c r="J13" s="291"/>
      <c r="K13" s="164">
        <v>-2.4</v>
      </c>
      <c r="L13" s="166">
        <f>K13-M13</f>
        <v>1.3000000000000003</v>
      </c>
      <c r="M13" s="166">
        <v>-3.7</v>
      </c>
      <c r="N13" s="243"/>
      <c r="O13" s="164">
        <v>-4</v>
      </c>
      <c r="P13" s="166">
        <v>-2.7</v>
      </c>
      <c r="Q13" s="166">
        <v>-1.3</v>
      </c>
      <c r="R13" s="243"/>
      <c r="S13" s="164">
        <v>-3.7</v>
      </c>
      <c r="T13" s="242">
        <v>0.1</v>
      </c>
      <c r="U13" s="166">
        <v>-3.8</v>
      </c>
      <c r="V13" s="243"/>
      <c r="W13" s="48"/>
      <c r="X13" s="48"/>
      <c r="Y13" s="48"/>
      <c r="Z13" s="48"/>
      <c r="AA13" s="48"/>
      <c r="AB13" s="48"/>
      <c r="AC13" s="48"/>
      <c r="AD13" s="48"/>
      <c r="AE13" s="48"/>
    </row>
    <row r="14" spans="1:31" x14ac:dyDescent="0.25">
      <c r="A14" s="45" t="s">
        <v>96</v>
      </c>
      <c r="B14" s="239">
        <v>40.1</v>
      </c>
      <c r="C14" s="238">
        <v>128.79999999999998</v>
      </c>
      <c r="D14" s="239">
        <v>59.699999999999989</v>
      </c>
      <c r="E14" s="239">
        <v>69.099999999999994</v>
      </c>
      <c r="F14" s="45"/>
      <c r="G14" s="238">
        <v>165</v>
      </c>
      <c r="H14" s="239">
        <v>70.90000000000002</v>
      </c>
      <c r="I14" s="239">
        <v>94.09999999999998</v>
      </c>
      <c r="J14" s="239"/>
      <c r="K14" s="238">
        <v>224.9</v>
      </c>
      <c r="L14" s="239">
        <v>103.5</v>
      </c>
      <c r="M14" s="239">
        <v>121.39999999999999</v>
      </c>
      <c r="N14" s="240"/>
      <c r="O14" s="238">
        <v>229.20000000000002</v>
      </c>
      <c r="P14" s="239">
        <v>106.70000000000002</v>
      </c>
      <c r="Q14" s="239">
        <v>122.5</v>
      </c>
      <c r="R14" s="240"/>
      <c r="S14" s="238">
        <v>326.20000000000005</v>
      </c>
      <c r="T14" s="239">
        <v>158.90000000000006</v>
      </c>
      <c r="U14" s="239">
        <v>167.29999999999998</v>
      </c>
      <c r="V14" s="240"/>
      <c r="W14" s="48"/>
      <c r="X14" s="48"/>
      <c r="Y14" s="48"/>
      <c r="Z14" s="48"/>
      <c r="AA14" s="48"/>
      <c r="AB14" s="48"/>
      <c r="AC14" s="48"/>
      <c r="AD14" s="48"/>
      <c r="AE14" s="48"/>
    </row>
    <row r="15" spans="1:31" x14ac:dyDescent="0.25">
      <c r="A15" s="48"/>
      <c r="B15" s="107"/>
      <c r="C15" s="35"/>
      <c r="D15" s="107"/>
      <c r="E15" s="107"/>
      <c r="F15" s="48"/>
      <c r="G15" s="35"/>
      <c r="H15" s="107"/>
      <c r="I15" s="107"/>
      <c r="J15" s="107"/>
      <c r="K15" s="35"/>
      <c r="L15" s="107"/>
      <c r="M15" s="107"/>
      <c r="N15" s="244"/>
      <c r="O15" s="35"/>
      <c r="P15" s="107"/>
      <c r="Q15" s="107"/>
      <c r="R15" s="244"/>
      <c r="S15" s="35"/>
      <c r="T15" s="107"/>
      <c r="U15" s="107"/>
      <c r="V15" s="244"/>
      <c r="W15" s="48"/>
      <c r="X15" s="48"/>
      <c r="Y15" s="48"/>
      <c r="Z15" s="48"/>
      <c r="AA15" s="48"/>
      <c r="AB15" s="48"/>
      <c r="AC15" s="48"/>
      <c r="AD15" s="48"/>
      <c r="AE15" s="48"/>
    </row>
    <row r="16" spans="1:31" x14ac:dyDescent="0.25">
      <c r="A16" s="48" t="s">
        <v>14</v>
      </c>
      <c r="B16" s="107">
        <v>40.1</v>
      </c>
      <c r="C16" s="35">
        <v>96.8</v>
      </c>
      <c r="D16" s="107">
        <v>47.8</v>
      </c>
      <c r="E16" s="107">
        <v>49</v>
      </c>
      <c r="F16" s="48"/>
      <c r="G16" s="35">
        <v>113.7</v>
      </c>
      <c r="H16" s="107">
        <v>51.6</v>
      </c>
      <c r="I16" s="107">
        <v>62.1</v>
      </c>
      <c r="J16" s="107"/>
      <c r="K16" s="35">
        <v>143.1</v>
      </c>
      <c r="L16" s="107">
        <f t="shared" ref="L16:L27" si="0">K16-M16</f>
        <v>65.199999999999989</v>
      </c>
      <c r="M16" s="107">
        <v>77.900000000000006</v>
      </c>
      <c r="N16" s="244"/>
      <c r="O16" s="35">
        <v>150.5</v>
      </c>
      <c r="P16" s="107">
        <v>70.3</v>
      </c>
      <c r="Q16" s="107">
        <v>80.2</v>
      </c>
      <c r="R16" s="244"/>
      <c r="S16" s="35">
        <v>197</v>
      </c>
      <c r="T16" s="107">
        <v>93</v>
      </c>
      <c r="U16" s="107">
        <v>104</v>
      </c>
      <c r="V16" s="244"/>
      <c r="W16" s="48"/>
      <c r="X16" s="48"/>
      <c r="Y16" s="48"/>
      <c r="Z16" s="48"/>
      <c r="AA16" s="48"/>
      <c r="AB16" s="48"/>
      <c r="AC16" s="48"/>
      <c r="AD16" s="48"/>
      <c r="AE16" s="48"/>
    </row>
    <row r="17" spans="1:31" x14ac:dyDescent="0.25">
      <c r="A17" s="101" t="s">
        <v>112</v>
      </c>
      <c r="B17" s="107">
        <v>35.1</v>
      </c>
      <c r="C17" s="35">
        <v>83.7</v>
      </c>
      <c r="D17" s="107">
        <v>41.1</v>
      </c>
      <c r="E17" s="107">
        <v>42.6</v>
      </c>
      <c r="F17" s="101"/>
      <c r="G17" s="35">
        <v>91.7</v>
      </c>
      <c r="H17" s="107">
        <v>42.1</v>
      </c>
      <c r="I17" s="107">
        <v>49.6</v>
      </c>
      <c r="J17" s="107"/>
      <c r="K17" s="35">
        <v>104.8</v>
      </c>
      <c r="L17" s="107">
        <f t="shared" si="0"/>
        <v>49.8</v>
      </c>
      <c r="M17" s="107">
        <v>55</v>
      </c>
      <c r="N17" s="245"/>
      <c r="O17" s="35">
        <v>118.3</v>
      </c>
      <c r="P17" s="107">
        <v>55.699999999999996</v>
      </c>
      <c r="Q17" s="107">
        <v>62.6</v>
      </c>
      <c r="R17" s="245"/>
      <c r="S17" s="35">
        <v>139.9</v>
      </c>
      <c r="T17" s="107">
        <v>66.300000000000011</v>
      </c>
      <c r="U17" s="107">
        <v>73.599999999999994</v>
      </c>
      <c r="V17" s="245"/>
      <c r="W17" s="48"/>
      <c r="X17" s="48"/>
      <c r="Y17" s="48"/>
      <c r="Z17" s="48"/>
      <c r="AA17" s="48"/>
      <c r="AB17" s="48"/>
      <c r="AC17" s="48"/>
      <c r="AD17" s="48"/>
      <c r="AE17" s="48"/>
    </row>
    <row r="18" spans="1:31" x14ac:dyDescent="0.25">
      <c r="A18" s="101" t="s">
        <v>113</v>
      </c>
      <c r="B18" s="107">
        <v>5</v>
      </c>
      <c r="C18" s="35">
        <v>13.1</v>
      </c>
      <c r="D18" s="107">
        <v>6.6999999999999993</v>
      </c>
      <c r="E18" s="107">
        <v>6.4</v>
      </c>
      <c r="F18" s="101"/>
      <c r="G18" s="35">
        <v>22</v>
      </c>
      <c r="H18" s="107">
        <v>9.5</v>
      </c>
      <c r="I18" s="107">
        <v>12.5</v>
      </c>
      <c r="J18" s="107"/>
      <c r="K18" s="35">
        <v>38.299999999999997</v>
      </c>
      <c r="L18" s="107">
        <f t="shared" si="0"/>
        <v>15.399999999999999</v>
      </c>
      <c r="M18" s="107">
        <v>22.9</v>
      </c>
      <c r="N18" s="245"/>
      <c r="O18" s="35">
        <v>32.200000000000003</v>
      </c>
      <c r="P18" s="107">
        <v>14.600000000000001</v>
      </c>
      <c r="Q18" s="107">
        <v>17.600000000000001</v>
      </c>
      <c r="R18" s="245"/>
      <c r="S18" s="35">
        <v>57.1</v>
      </c>
      <c r="T18" s="107">
        <v>26.700000000000003</v>
      </c>
      <c r="U18" s="107">
        <v>30.4</v>
      </c>
      <c r="V18" s="245"/>
      <c r="W18" s="48"/>
      <c r="X18" s="48"/>
      <c r="Y18" s="48"/>
      <c r="Z18" s="48"/>
      <c r="AA18" s="48"/>
      <c r="AB18" s="48"/>
      <c r="AC18" s="48"/>
      <c r="AD18" s="48"/>
      <c r="AE18" s="48"/>
    </row>
    <row r="19" spans="1:31" s="9" customFormat="1" x14ac:dyDescent="0.25">
      <c r="A19" s="55" t="s">
        <v>15</v>
      </c>
      <c r="B19" s="107">
        <v>25</v>
      </c>
      <c r="C19" s="35">
        <v>65</v>
      </c>
      <c r="D19" s="107">
        <v>30.700000000000003</v>
      </c>
      <c r="E19" s="107">
        <v>34.299999999999997</v>
      </c>
      <c r="F19" s="55"/>
      <c r="G19" s="35">
        <v>75.8</v>
      </c>
      <c r="H19" s="107">
        <v>37.9</v>
      </c>
      <c r="I19" s="107">
        <v>37.9</v>
      </c>
      <c r="J19" s="107"/>
      <c r="K19" s="35">
        <v>73.2</v>
      </c>
      <c r="L19" s="107">
        <f t="shared" si="0"/>
        <v>39.299999999999997</v>
      </c>
      <c r="M19" s="107">
        <v>33.900000000000006</v>
      </c>
      <c r="N19" s="244"/>
      <c r="O19" s="35">
        <v>75</v>
      </c>
      <c r="P19" s="107">
        <v>39.900000000000006</v>
      </c>
      <c r="Q19" s="107">
        <v>35.099999999999994</v>
      </c>
      <c r="R19" s="244"/>
      <c r="S19" s="35">
        <v>99.600000000000023</v>
      </c>
      <c r="T19" s="107">
        <v>47.500000000000014</v>
      </c>
      <c r="U19" s="107">
        <v>52.100000000000009</v>
      </c>
      <c r="V19" s="244"/>
      <c r="W19" s="55"/>
      <c r="X19" s="55"/>
      <c r="Y19" s="55"/>
      <c r="Z19" s="55"/>
      <c r="AA19" s="55"/>
      <c r="AB19" s="55"/>
      <c r="AC19" s="55"/>
      <c r="AD19" s="55"/>
      <c r="AE19" s="55"/>
    </row>
    <row r="20" spans="1:31" s="9" customFormat="1" x14ac:dyDescent="0.25">
      <c r="A20" s="102" t="s">
        <v>163</v>
      </c>
      <c r="B20" s="107">
        <v>2.1</v>
      </c>
      <c r="C20" s="35">
        <v>4</v>
      </c>
      <c r="D20" s="107">
        <v>2</v>
      </c>
      <c r="E20" s="107">
        <v>2</v>
      </c>
      <c r="F20" s="102"/>
      <c r="G20" s="35">
        <v>4.5</v>
      </c>
      <c r="H20" s="107">
        <v>1.7000000000000002</v>
      </c>
      <c r="I20" s="107">
        <v>2.8</v>
      </c>
      <c r="J20" s="107"/>
      <c r="K20" s="35">
        <v>6.2</v>
      </c>
      <c r="L20" s="107">
        <f t="shared" si="0"/>
        <v>3.3000000000000003</v>
      </c>
      <c r="M20" s="107">
        <v>2.9</v>
      </c>
      <c r="N20" s="35"/>
      <c r="O20" s="35">
        <v>5.6</v>
      </c>
      <c r="P20" s="107">
        <v>2.6999999999999997</v>
      </c>
      <c r="Q20" s="107">
        <v>2.9</v>
      </c>
      <c r="R20" s="35"/>
      <c r="S20" s="35">
        <v>8</v>
      </c>
      <c r="T20" s="107">
        <v>4.3</v>
      </c>
      <c r="U20" s="107">
        <v>3.7</v>
      </c>
      <c r="V20" s="35"/>
      <c r="W20" s="35"/>
      <c r="X20" s="115"/>
      <c r="Y20" s="55"/>
      <c r="Z20" s="55"/>
      <c r="AA20" s="55"/>
      <c r="AB20" s="55"/>
      <c r="AC20" s="55"/>
      <c r="AD20" s="55"/>
      <c r="AE20" s="55"/>
    </row>
    <row r="21" spans="1:31" s="9" customFormat="1" x14ac:dyDescent="0.25">
      <c r="A21" s="103" t="s">
        <v>164</v>
      </c>
      <c r="B21" s="107">
        <v>6.9</v>
      </c>
      <c r="C21" s="35">
        <v>13.9</v>
      </c>
      <c r="D21" s="107">
        <v>7.3000000000000007</v>
      </c>
      <c r="E21" s="107">
        <v>6.6</v>
      </c>
      <c r="F21" s="103"/>
      <c r="G21" s="35">
        <v>15.9</v>
      </c>
      <c r="H21" s="107">
        <v>7.6</v>
      </c>
      <c r="I21" s="107">
        <v>8.3000000000000007</v>
      </c>
      <c r="J21" s="107"/>
      <c r="K21" s="35">
        <v>16.3</v>
      </c>
      <c r="L21" s="107">
        <f t="shared" si="0"/>
        <v>7.7000000000000011</v>
      </c>
      <c r="M21" s="107">
        <v>8.6</v>
      </c>
      <c r="N21" s="245"/>
      <c r="O21" s="35">
        <v>15.2</v>
      </c>
      <c r="P21" s="107">
        <v>7.9999999999999991</v>
      </c>
      <c r="Q21" s="107">
        <v>7.2</v>
      </c>
      <c r="R21" s="245"/>
      <c r="S21" s="35">
        <v>19</v>
      </c>
      <c r="T21" s="107">
        <v>8</v>
      </c>
      <c r="U21" s="107">
        <v>11</v>
      </c>
      <c r="V21" s="245"/>
      <c r="W21" s="35"/>
      <c r="X21" s="55"/>
      <c r="Y21" s="55"/>
      <c r="Z21" s="55"/>
      <c r="AA21" s="55"/>
      <c r="AB21" s="55"/>
      <c r="AC21" s="55"/>
      <c r="AD21" s="55"/>
      <c r="AE21" s="55"/>
    </row>
    <row r="22" spans="1:31" s="9" customFormat="1" x14ac:dyDescent="0.25">
      <c r="A22" s="103" t="s">
        <v>165</v>
      </c>
      <c r="B22" s="107">
        <v>6.6</v>
      </c>
      <c r="C22" s="35">
        <v>18.3</v>
      </c>
      <c r="D22" s="107">
        <v>9.4</v>
      </c>
      <c r="E22" s="107">
        <v>8.9</v>
      </c>
      <c r="F22" s="103"/>
      <c r="G22" s="35">
        <v>21.2</v>
      </c>
      <c r="H22" s="107">
        <v>11.299999999999999</v>
      </c>
      <c r="I22" s="139">
        <v>9.9</v>
      </c>
      <c r="J22" s="139"/>
      <c r="K22" s="35">
        <v>20</v>
      </c>
      <c r="L22" s="107">
        <f t="shared" si="0"/>
        <v>11.4</v>
      </c>
      <c r="M22" s="139">
        <v>8.6</v>
      </c>
      <c r="N22" s="245"/>
      <c r="O22" s="35">
        <v>20.6</v>
      </c>
      <c r="P22" s="107">
        <v>11.200000000000001</v>
      </c>
      <c r="Q22" s="139">
        <v>9.4</v>
      </c>
      <c r="R22" s="245"/>
      <c r="S22" s="35">
        <v>20.7</v>
      </c>
      <c r="T22" s="107">
        <v>10</v>
      </c>
      <c r="U22" s="139">
        <v>10.7</v>
      </c>
      <c r="V22" s="245"/>
      <c r="W22" s="35"/>
      <c r="X22" s="55"/>
      <c r="Y22" s="55"/>
      <c r="Z22" s="55"/>
      <c r="AA22" s="55"/>
      <c r="AB22" s="55"/>
      <c r="AC22" s="55"/>
      <c r="AD22" s="55"/>
      <c r="AE22" s="55"/>
    </row>
    <row r="23" spans="1:31" s="9" customFormat="1" x14ac:dyDescent="0.25">
      <c r="A23" s="103" t="s">
        <v>166</v>
      </c>
      <c r="B23" s="107">
        <v>3.7</v>
      </c>
      <c r="C23" s="35">
        <v>12.9</v>
      </c>
      <c r="D23" s="107">
        <v>5.6000000000000005</v>
      </c>
      <c r="E23" s="107">
        <v>7.3</v>
      </c>
      <c r="F23" s="103"/>
      <c r="G23" s="35">
        <v>11.4</v>
      </c>
      <c r="H23" s="107">
        <v>5.9</v>
      </c>
      <c r="I23" s="139">
        <v>5.5</v>
      </c>
      <c r="J23" s="139"/>
      <c r="K23" s="35">
        <v>7.8</v>
      </c>
      <c r="L23" s="107">
        <f t="shared" si="0"/>
        <v>4.4000000000000004</v>
      </c>
      <c r="M23" s="139">
        <v>3.4</v>
      </c>
      <c r="N23" s="245"/>
      <c r="O23" s="35">
        <v>8.3000000000000007</v>
      </c>
      <c r="P23" s="107">
        <v>4.9000000000000004</v>
      </c>
      <c r="Q23" s="139">
        <v>3.4</v>
      </c>
      <c r="R23" s="245"/>
      <c r="S23" s="35">
        <v>18.100000000000001</v>
      </c>
      <c r="T23" s="107">
        <v>7.8000000000000007</v>
      </c>
      <c r="U23" s="139">
        <v>10.3</v>
      </c>
      <c r="V23" s="245"/>
      <c r="W23" s="35"/>
      <c r="X23" s="55"/>
      <c r="Y23" s="55"/>
      <c r="Z23" s="55"/>
      <c r="AA23" s="55"/>
      <c r="AB23" s="55"/>
      <c r="AC23" s="55"/>
      <c r="AD23" s="55"/>
      <c r="AE23" s="55"/>
    </row>
    <row r="24" spans="1:31" s="9" customFormat="1" x14ac:dyDescent="0.25">
      <c r="A24" s="103" t="s">
        <v>167</v>
      </c>
      <c r="B24" s="107">
        <v>1.5</v>
      </c>
      <c r="C24" s="35">
        <v>4.3</v>
      </c>
      <c r="D24" s="107">
        <v>1.9</v>
      </c>
      <c r="E24" s="107">
        <v>2.4</v>
      </c>
      <c r="F24" s="103"/>
      <c r="G24" s="35">
        <v>5.8</v>
      </c>
      <c r="H24" s="107">
        <v>3</v>
      </c>
      <c r="I24" s="139">
        <v>2.8</v>
      </c>
      <c r="J24" s="139"/>
      <c r="K24" s="35">
        <v>5.8</v>
      </c>
      <c r="L24" s="107">
        <f t="shared" si="0"/>
        <v>3.6999999999999997</v>
      </c>
      <c r="M24" s="139">
        <v>2.1</v>
      </c>
      <c r="N24" s="245"/>
      <c r="O24" s="35">
        <v>7</v>
      </c>
      <c r="P24" s="107">
        <v>2.5999999999999996</v>
      </c>
      <c r="Q24" s="139">
        <v>4.4000000000000004</v>
      </c>
      <c r="R24" s="245"/>
      <c r="S24" s="35">
        <v>13.9</v>
      </c>
      <c r="T24" s="107">
        <v>7.3000000000000007</v>
      </c>
      <c r="U24" s="139">
        <v>6.6</v>
      </c>
      <c r="V24" s="245"/>
      <c r="W24" s="35"/>
      <c r="X24" s="55"/>
      <c r="Y24" s="55"/>
      <c r="Z24" s="55"/>
      <c r="AA24" s="55"/>
      <c r="AB24" s="55"/>
      <c r="AC24" s="55"/>
      <c r="AD24" s="55"/>
      <c r="AE24" s="55"/>
    </row>
    <row r="25" spans="1:31" s="9" customFormat="1" x14ac:dyDescent="0.25">
      <c r="A25" s="103" t="s">
        <v>168</v>
      </c>
      <c r="B25" s="107">
        <v>1.3</v>
      </c>
      <c r="C25" s="35">
        <v>3</v>
      </c>
      <c r="D25" s="107">
        <v>1.4</v>
      </c>
      <c r="E25" s="107">
        <v>1.6</v>
      </c>
      <c r="F25" s="103"/>
      <c r="G25" s="35">
        <v>3.7</v>
      </c>
      <c r="H25" s="107">
        <v>1.9000000000000001</v>
      </c>
      <c r="I25" s="139">
        <v>1.8</v>
      </c>
      <c r="J25" s="139"/>
      <c r="K25" s="35">
        <v>5.2</v>
      </c>
      <c r="L25" s="107">
        <f t="shared" si="0"/>
        <v>2.6</v>
      </c>
      <c r="M25" s="139">
        <v>2.6</v>
      </c>
      <c r="N25" s="245"/>
      <c r="O25" s="35">
        <v>5.5</v>
      </c>
      <c r="P25" s="107">
        <v>2.6</v>
      </c>
      <c r="Q25" s="139">
        <v>2.9</v>
      </c>
      <c r="R25" s="245"/>
      <c r="S25" s="35">
        <v>7</v>
      </c>
      <c r="T25" s="107">
        <v>3.4</v>
      </c>
      <c r="U25" s="139">
        <v>3.6</v>
      </c>
      <c r="V25" s="245"/>
      <c r="W25" s="35"/>
      <c r="X25" s="55"/>
      <c r="Y25" s="55"/>
      <c r="Z25" s="55"/>
      <c r="AA25" s="55"/>
      <c r="AB25" s="55"/>
      <c r="AC25" s="55"/>
      <c r="AD25" s="55"/>
      <c r="AE25" s="55"/>
    </row>
    <row r="26" spans="1:31" s="9" customFormat="1" x14ac:dyDescent="0.25">
      <c r="A26" s="103" t="s">
        <v>152</v>
      </c>
      <c r="B26" s="107">
        <v>2.9</v>
      </c>
      <c r="C26" s="35">
        <v>8.6</v>
      </c>
      <c r="D26" s="107">
        <v>3.0999999999999996</v>
      </c>
      <c r="E26" s="107">
        <v>5.5</v>
      </c>
      <c r="F26" s="103"/>
      <c r="G26" s="35">
        <v>13.3</v>
      </c>
      <c r="H26" s="107">
        <v>6.5000000000000009</v>
      </c>
      <c r="I26" s="139">
        <v>6.8</v>
      </c>
      <c r="J26" s="139"/>
      <c r="K26" s="35">
        <v>11.9</v>
      </c>
      <c r="L26" s="107">
        <f t="shared" si="0"/>
        <v>6.2</v>
      </c>
      <c r="M26" s="139">
        <v>5.7</v>
      </c>
      <c r="N26" s="245"/>
      <c r="O26" s="35">
        <v>12.8</v>
      </c>
      <c r="P26" s="107">
        <v>7.9</v>
      </c>
      <c r="Q26" s="139">
        <v>4.9000000000000004</v>
      </c>
      <c r="R26" s="245"/>
      <c r="S26" s="35">
        <v>12.9</v>
      </c>
      <c r="T26" s="107">
        <v>6.7</v>
      </c>
      <c r="U26" s="139">
        <v>6.2</v>
      </c>
      <c r="V26" s="245"/>
      <c r="W26" s="35"/>
      <c r="X26" s="55"/>
      <c r="Y26" s="55"/>
      <c r="Z26" s="55"/>
      <c r="AA26" s="55"/>
      <c r="AB26" s="55"/>
      <c r="AC26" s="55"/>
      <c r="AD26" s="55"/>
      <c r="AE26" s="55"/>
    </row>
    <row r="27" spans="1:31" x14ac:dyDescent="0.25">
      <c r="A27" s="44" t="s">
        <v>16</v>
      </c>
      <c r="B27" s="107">
        <v>8.1999999999999993</v>
      </c>
      <c r="C27" s="246">
        <v>16.5</v>
      </c>
      <c r="D27" s="107">
        <v>8.1999999999999993</v>
      </c>
      <c r="E27" s="107">
        <v>8.3000000000000007</v>
      </c>
      <c r="F27" s="44"/>
      <c r="G27" s="246">
        <v>18</v>
      </c>
      <c r="H27" s="107">
        <v>8.5</v>
      </c>
      <c r="I27" s="139">
        <v>9.5</v>
      </c>
      <c r="J27" s="139"/>
      <c r="K27" s="246">
        <v>18.2</v>
      </c>
      <c r="L27" s="107">
        <f t="shared" si="0"/>
        <v>9.3999999999999986</v>
      </c>
      <c r="M27" s="139">
        <v>8.8000000000000007</v>
      </c>
      <c r="N27" s="237"/>
      <c r="O27" s="246">
        <v>18.600000000000001</v>
      </c>
      <c r="P27" s="139">
        <v>9.4000000000000021</v>
      </c>
      <c r="Q27" s="139">
        <v>9.1999999999999993</v>
      </c>
      <c r="R27" s="237"/>
      <c r="S27" s="246">
        <v>19.100000000000001</v>
      </c>
      <c r="T27" s="139">
        <v>10.000000000000002</v>
      </c>
      <c r="U27" s="139">
        <v>9.1</v>
      </c>
      <c r="V27" s="237"/>
      <c r="W27" s="48"/>
      <c r="X27" s="48"/>
      <c r="Y27" s="48"/>
      <c r="Z27" s="48"/>
      <c r="AA27" s="48"/>
      <c r="AB27" s="48"/>
      <c r="AC27" s="48"/>
      <c r="AD27" s="48"/>
      <c r="AE27" s="48"/>
    </row>
    <row r="28" spans="1:31" x14ac:dyDescent="0.25">
      <c r="A28" s="45" t="s">
        <v>97</v>
      </c>
      <c r="B28" s="239">
        <v>73.3</v>
      </c>
      <c r="C28" s="238">
        <v>178.3</v>
      </c>
      <c r="D28" s="239">
        <v>86.700000000000017</v>
      </c>
      <c r="E28" s="239">
        <v>91.6</v>
      </c>
      <c r="F28" s="45"/>
      <c r="G28" s="238">
        <v>207.5</v>
      </c>
      <c r="H28" s="239">
        <v>98</v>
      </c>
      <c r="I28" s="239">
        <v>109.5</v>
      </c>
      <c r="J28" s="239"/>
      <c r="K28" s="238">
        <v>234.5</v>
      </c>
      <c r="L28" s="239">
        <v>113.9</v>
      </c>
      <c r="M28" s="239">
        <v>120.60000000000001</v>
      </c>
      <c r="N28" s="240"/>
      <c r="O28" s="238">
        <v>244.1</v>
      </c>
      <c r="P28" s="239">
        <v>119.6</v>
      </c>
      <c r="Q28" s="239">
        <v>124.5</v>
      </c>
      <c r="R28" s="240"/>
      <c r="S28" s="238">
        <v>315.70000000000005</v>
      </c>
      <c r="T28" s="239">
        <v>150.50000000000003</v>
      </c>
      <c r="U28" s="239">
        <v>165.20000000000002</v>
      </c>
      <c r="V28" s="240"/>
      <c r="W28" s="48"/>
      <c r="X28" s="48"/>
      <c r="Y28" s="48"/>
      <c r="Z28" s="48"/>
      <c r="AA28" s="48"/>
      <c r="AB28" s="48"/>
      <c r="AC28" s="48"/>
      <c r="AD28" s="48"/>
      <c r="AE28" s="48"/>
    </row>
    <row r="29" spans="1:31" x14ac:dyDescent="0.25">
      <c r="A29" s="104"/>
      <c r="B29" s="242"/>
      <c r="C29" s="241"/>
      <c r="D29" s="242"/>
      <c r="E29" s="242"/>
      <c r="F29" s="104"/>
      <c r="G29" s="241"/>
      <c r="H29" s="242"/>
      <c r="I29" s="242"/>
      <c r="J29" s="242"/>
      <c r="K29" s="241"/>
      <c r="L29" s="242"/>
      <c r="M29" s="242"/>
      <c r="N29" s="247"/>
      <c r="O29" s="241"/>
      <c r="P29" s="242"/>
      <c r="Q29" s="242"/>
      <c r="R29" s="247"/>
      <c r="S29" s="241"/>
      <c r="T29" s="242"/>
      <c r="U29" s="242"/>
      <c r="V29" s="247"/>
      <c r="W29" s="48"/>
      <c r="X29" s="48"/>
      <c r="Y29" s="48"/>
      <c r="Z29" s="48"/>
      <c r="AA29" s="48"/>
      <c r="AB29" s="48"/>
      <c r="AC29" s="48"/>
      <c r="AD29" s="48"/>
      <c r="AE29" s="48"/>
    </row>
    <row r="30" spans="1:31" x14ac:dyDescent="0.25">
      <c r="A30" s="45" t="s">
        <v>237</v>
      </c>
      <c r="B30" s="192">
        <v>-33.200000000000003</v>
      </c>
      <c r="C30" s="171">
        <v>-49.500000000000028</v>
      </c>
      <c r="D30" s="192">
        <v>-27.000000000000028</v>
      </c>
      <c r="E30" s="192">
        <v>-22.5</v>
      </c>
      <c r="F30" s="330"/>
      <c r="G30" s="171">
        <v>-42.5</v>
      </c>
      <c r="H30" s="192">
        <v>-27.1</v>
      </c>
      <c r="I30" s="192">
        <v>-15.4</v>
      </c>
      <c r="J30" s="192"/>
      <c r="K30" s="171">
        <v>-9.6</v>
      </c>
      <c r="L30" s="192">
        <v>-10.4</v>
      </c>
      <c r="M30" s="192">
        <v>0.8</v>
      </c>
      <c r="N30" s="240"/>
      <c r="O30" s="171">
        <v>-14.899999999999977</v>
      </c>
      <c r="P30" s="192">
        <v>-12.899999999999977</v>
      </c>
      <c r="Q30" s="192">
        <v>-2</v>
      </c>
      <c r="R30" s="240"/>
      <c r="S30" s="238">
        <v>10.5</v>
      </c>
      <c r="T30" s="239">
        <v>8.4</v>
      </c>
      <c r="U30" s="239">
        <v>2.1</v>
      </c>
      <c r="V30" s="240"/>
      <c r="W30" s="48"/>
      <c r="X30" s="48"/>
      <c r="Y30" s="48"/>
      <c r="Z30" s="48"/>
      <c r="AA30" s="48"/>
      <c r="AB30" s="48"/>
      <c r="AC30" s="48"/>
      <c r="AD30" s="48"/>
      <c r="AE30" s="48"/>
    </row>
    <row r="31" spans="1:31" x14ac:dyDescent="0.25">
      <c r="A31" s="48"/>
      <c r="B31" s="107"/>
      <c r="C31" s="35"/>
      <c r="D31" s="107"/>
      <c r="E31" s="107"/>
      <c r="F31" s="48"/>
      <c r="G31" s="35"/>
      <c r="H31" s="107"/>
      <c r="I31" s="107"/>
      <c r="J31" s="107"/>
      <c r="K31" s="35"/>
      <c r="L31" s="107"/>
      <c r="M31" s="107"/>
      <c r="N31" s="244"/>
      <c r="O31" s="35"/>
      <c r="P31" s="107"/>
      <c r="Q31" s="107"/>
      <c r="R31" s="244"/>
      <c r="S31" s="35"/>
      <c r="T31" s="107"/>
      <c r="U31" s="107"/>
      <c r="V31" s="244"/>
      <c r="W31" s="48"/>
      <c r="X31" s="48"/>
      <c r="Y31" s="48"/>
      <c r="Z31" s="48"/>
      <c r="AA31" s="48"/>
      <c r="AB31" s="48"/>
      <c r="AC31" s="48"/>
      <c r="AD31" s="48"/>
      <c r="AE31" s="48"/>
    </row>
    <row r="32" spans="1:31" x14ac:dyDescent="0.25">
      <c r="A32" s="12" t="s">
        <v>272</v>
      </c>
      <c r="B32" s="125">
        <v>0.2</v>
      </c>
      <c r="C32" s="164">
        <v>0.3</v>
      </c>
      <c r="D32" s="125">
        <v>-1.0999999999999999</v>
      </c>
      <c r="E32" s="125">
        <v>1.4</v>
      </c>
      <c r="F32" s="61"/>
      <c r="G32" s="164">
        <v>-3.5</v>
      </c>
      <c r="H32" s="125">
        <v>-2.1</v>
      </c>
      <c r="I32" s="125">
        <v>-1.4</v>
      </c>
      <c r="J32" s="125"/>
      <c r="K32" s="164">
        <v>-2.1</v>
      </c>
      <c r="L32" s="125">
        <f>K32-M32</f>
        <v>-5.2</v>
      </c>
      <c r="M32" s="107">
        <v>3.1</v>
      </c>
      <c r="N32" s="236"/>
      <c r="O32" s="164">
        <v>0</v>
      </c>
      <c r="P32" s="125">
        <v>-1.5</v>
      </c>
      <c r="Q32" s="107">
        <v>1.5</v>
      </c>
      <c r="R32" s="236"/>
      <c r="S32" s="35">
        <v>5.6</v>
      </c>
      <c r="T32" s="107">
        <v>2.3999999999999995</v>
      </c>
      <c r="U32" s="107">
        <v>3.2</v>
      </c>
      <c r="V32" s="236"/>
      <c r="W32" s="48"/>
      <c r="X32" s="48"/>
      <c r="Y32" s="48"/>
      <c r="Z32" s="48"/>
      <c r="AA32" s="48"/>
      <c r="AB32" s="48"/>
      <c r="AC32" s="48"/>
      <c r="AD32" s="48"/>
      <c r="AE32" s="48"/>
    </row>
    <row r="33" spans="1:31" s="282" customFormat="1" x14ac:dyDescent="0.25">
      <c r="A33" s="45" t="s">
        <v>196</v>
      </c>
      <c r="B33" s="192">
        <v>-33.4</v>
      </c>
      <c r="C33" s="171">
        <v>-49.800000000000026</v>
      </c>
      <c r="D33" s="192">
        <v>-25.900000000000027</v>
      </c>
      <c r="E33" s="192">
        <v>-23.9</v>
      </c>
      <c r="F33" s="330"/>
      <c r="G33" s="171">
        <v>-39</v>
      </c>
      <c r="H33" s="192">
        <v>-25</v>
      </c>
      <c r="I33" s="192">
        <v>-14</v>
      </c>
      <c r="J33" s="192"/>
      <c r="K33" s="171">
        <v>-7.5</v>
      </c>
      <c r="L33" s="192">
        <f>K33-M33</f>
        <v>-5.2</v>
      </c>
      <c r="M33" s="192">
        <v>-2.2999999999999998</v>
      </c>
      <c r="N33" s="240"/>
      <c r="O33" s="171">
        <v>-14.899999999999977</v>
      </c>
      <c r="P33" s="192">
        <v>-11.399999999999977</v>
      </c>
      <c r="Q33" s="192">
        <v>-3.5</v>
      </c>
      <c r="R33" s="240"/>
      <c r="S33" s="238">
        <v>4.9000000000000004</v>
      </c>
      <c r="T33" s="239">
        <v>6</v>
      </c>
      <c r="U33" s="192">
        <v>-1.1000000000000001</v>
      </c>
      <c r="V33" s="240"/>
      <c r="W33" s="281"/>
      <c r="X33" s="281"/>
      <c r="Y33" s="281"/>
      <c r="Z33" s="281"/>
      <c r="AA33" s="281"/>
      <c r="AB33" s="281"/>
      <c r="AC33" s="281"/>
      <c r="AD33" s="281"/>
      <c r="AE33" s="281"/>
    </row>
    <row r="34" spans="1:31" x14ac:dyDescent="0.25">
      <c r="A34" s="55"/>
      <c r="B34" s="107"/>
      <c r="C34" s="107"/>
      <c r="D34" s="107"/>
      <c r="E34" s="107"/>
      <c r="F34" s="55"/>
      <c r="G34" s="107"/>
      <c r="H34" s="107"/>
      <c r="I34" s="107"/>
      <c r="J34" s="107"/>
      <c r="K34" s="107"/>
      <c r="L34" s="107"/>
      <c r="M34" s="107"/>
      <c r="N34" s="107"/>
      <c r="O34" s="107"/>
      <c r="P34" s="107"/>
      <c r="Q34" s="107"/>
      <c r="R34" s="244"/>
      <c r="S34" s="35"/>
      <c r="T34" s="107"/>
      <c r="U34" s="107"/>
      <c r="V34" s="244"/>
      <c r="W34" s="48"/>
      <c r="X34" s="48"/>
      <c r="Y34" s="48"/>
      <c r="Z34" s="48"/>
      <c r="AA34" s="48"/>
      <c r="AB34" s="48"/>
      <c r="AC34" s="48"/>
      <c r="AD34" s="48"/>
      <c r="AE34" s="48"/>
    </row>
    <row r="35" spans="1:31" x14ac:dyDescent="0.25">
      <c r="A35" s="55" t="s">
        <v>147</v>
      </c>
      <c r="B35" s="125">
        <v>-0.4</v>
      </c>
      <c r="C35" s="164">
        <v>-0.4</v>
      </c>
      <c r="D35" s="125">
        <v>-0.2</v>
      </c>
      <c r="E35" s="125">
        <v>-0.2</v>
      </c>
      <c r="F35" s="55"/>
      <c r="G35" s="164">
        <v>0.3</v>
      </c>
      <c r="H35" s="125">
        <v>9.9999999999999978E-2</v>
      </c>
      <c r="I35" s="125">
        <v>0.2</v>
      </c>
      <c r="J35" s="125"/>
      <c r="K35" s="164">
        <v>8.1</v>
      </c>
      <c r="L35" s="125">
        <f t="shared" ref="L35:L40" si="1">K35-M35</f>
        <v>1.2999999999999998</v>
      </c>
      <c r="M35" s="125">
        <v>6.8</v>
      </c>
      <c r="N35" s="244"/>
      <c r="O35" s="164">
        <v>19.8</v>
      </c>
      <c r="P35" s="291">
        <v>-2.4</v>
      </c>
      <c r="Q35" s="116">
        <v>22.2</v>
      </c>
      <c r="R35" s="244"/>
      <c r="S35" s="164">
        <v>-12.5</v>
      </c>
      <c r="T35" s="248">
        <v>29.9</v>
      </c>
      <c r="U35" s="116">
        <v>-42.4</v>
      </c>
      <c r="V35" s="244"/>
      <c r="W35" s="48"/>
      <c r="X35" s="48"/>
      <c r="Y35" s="48"/>
      <c r="Z35" s="48"/>
      <c r="AA35" s="48"/>
      <c r="AB35" s="48"/>
      <c r="AC35" s="48"/>
      <c r="AD35" s="48"/>
      <c r="AE35" s="48"/>
    </row>
    <row r="36" spans="1:31" x14ac:dyDescent="0.25">
      <c r="A36" s="223" t="s">
        <v>232</v>
      </c>
      <c r="B36" s="125">
        <v>-5.3</v>
      </c>
      <c r="C36" s="164">
        <v>-31.8</v>
      </c>
      <c r="D36" s="125">
        <v>16.100000000000001</v>
      </c>
      <c r="E36" s="125">
        <v>-47.9</v>
      </c>
      <c r="F36" s="223"/>
      <c r="G36" s="164">
        <v>-224</v>
      </c>
      <c r="H36" s="125">
        <v>36.699999999999989</v>
      </c>
      <c r="I36" s="125">
        <v>-260.7</v>
      </c>
      <c r="J36" s="125"/>
      <c r="K36" s="164">
        <v>-13.7</v>
      </c>
      <c r="L36" s="125">
        <f t="shared" si="1"/>
        <v>-12.5</v>
      </c>
      <c r="M36" s="125">
        <v>-1.2</v>
      </c>
      <c r="N36" s="244"/>
      <c r="O36" s="164">
        <v>-402.4</v>
      </c>
      <c r="P36" s="125">
        <v>-0.3</v>
      </c>
      <c r="Q36" s="116">
        <v>-402.1</v>
      </c>
      <c r="R36" s="244"/>
      <c r="S36" s="35">
        <v>3.2</v>
      </c>
      <c r="T36" s="248">
        <v>10.7</v>
      </c>
      <c r="U36" s="116">
        <v>-7.5</v>
      </c>
      <c r="V36" s="244"/>
      <c r="W36" s="48"/>
      <c r="X36" s="48"/>
      <c r="Y36" s="48"/>
      <c r="Z36" s="48"/>
      <c r="AA36" s="48"/>
      <c r="AB36" s="48"/>
      <c r="AC36" s="48"/>
      <c r="AD36" s="48"/>
      <c r="AE36" s="48"/>
    </row>
    <row r="37" spans="1:31" x14ac:dyDescent="0.25">
      <c r="A37" s="55" t="s">
        <v>148</v>
      </c>
      <c r="B37" s="107">
        <v>0</v>
      </c>
      <c r="C37" s="164">
        <v>0</v>
      </c>
      <c r="D37" s="107">
        <v>0</v>
      </c>
      <c r="E37" s="107">
        <v>0</v>
      </c>
      <c r="F37" s="55"/>
      <c r="G37" s="164">
        <v>0</v>
      </c>
      <c r="H37" s="107">
        <v>0</v>
      </c>
      <c r="I37" s="107">
        <v>0</v>
      </c>
      <c r="J37" s="107"/>
      <c r="K37" s="164">
        <v>0.1</v>
      </c>
      <c r="L37" s="107">
        <f t="shared" si="1"/>
        <v>0</v>
      </c>
      <c r="M37" s="107">
        <v>0.1</v>
      </c>
      <c r="N37" s="244"/>
      <c r="O37" s="164">
        <v>0.6</v>
      </c>
      <c r="P37" s="107">
        <v>9.9999999999999978E-2</v>
      </c>
      <c r="Q37" s="107">
        <v>0.5</v>
      </c>
      <c r="R37" s="244"/>
      <c r="S37" s="35">
        <v>1.3</v>
      </c>
      <c r="T37" s="107">
        <v>0.5</v>
      </c>
      <c r="U37" s="107">
        <v>0.8</v>
      </c>
      <c r="V37" s="244"/>
      <c r="W37" s="48"/>
      <c r="X37" s="48"/>
      <c r="Y37" s="48"/>
      <c r="Z37" s="48"/>
      <c r="AA37" s="48"/>
      <c r="AB37" s="48"/>
      <c r="AC37" s="48"/>
      <c r="AD37" s="48"/>
      <c r="AE37" s="48"/>
    </row>
    <row r="38" spans="1:31" x14ac:dyDescent="0.25">
      <c r="A38" s="292" t="s">
        <v>228</v>
      </c>
      <c r="B38" s="107">
        <v>0</v>
      </c>
      <c r="C38" s="164">
        <v>0.9</v>
      </c>
      <c r="D38" s="107">
        <v>9.9999999999999978E-2</v>
      </c>
      <c r="E38" s="107">
        <v>0.8</v>
      </c>
      <c r="F38" s="292"/>
      <c r="G38" s="164">
        <v>-0.1</v>
      </c>
      <c r="H38" s="107">
        <v>0.6</v>
      </c>
      <c r="I38" s="125">
        <v>-0.7</v>
      </c>
      <c r="J38" s="125"/>
      <c r="K38" s="164">
        <v>0.4</v>
      </c>
      <c r="L38" s="107">
        <f t="shared" si="1"/>
        <v>0.2</v>
      </c>
      <c r="M38" s="107">
        <v>0.2</v>
      </c>
      <c r="N38" s="244"/>
      <c r="O38" s="164">
        <v>1.7</v>
      </c>
      <c r="P38" s="125">
        <v>0.79999999999999993</v>
      </c>
      <c r="Q38" s="107">
        <v>0.9</v>
      </c>
      <c r="R38" s="244"/>
      <c r="S38" s="35">
        <v>0.3</v>
      </c>
      <c r="T38" s="116">
        <v>-0.2</v>
      </c>
      <c r="U38" s="107">
        <v>0.5</v>
      </c>
      <c r="V38" s="244"/>
      <c r="W38" s="48"/>
      <c r="X38" s="48"/>
      <c r="Y38" s="48"/>
      <c r="Z38" s="48"/>
      <c r="AA38" s="48"/>
      <c r="AB38" s="48"/>
      <c r="AC38" s="48"/>
      <c r="AD38" s="48"/>
      <c r="AE38" s="48"/>
    </row>
    <row r="39" spans="1:31" x14ac:dyDescent="0.25">
      <c r="A39" s="292" t="s">
        <v>229</v>
      </c>
      <c r="B39" s="107">
        <v>0</v>
      </c>
      <c r="C39" s="164">
        <v>-1</v>
      </c>
      <c r="D39" s="125">
        <v>-1</v>
      </c>
      <c r="E39" s="107">
        <v>0</v>
      </c>
      <c r="F39" s="292"/>
      <c r="G39" s="164">
        <v>-27.2</v>
      </c>
      <c r="H39" s="125">
        <v>-27.2</v>
      </c>
      <c r="I39" s="107">
        <v>0</v>
      </c>
      <c r="J39" s="125"/>
      <c r="K39" s="164">
        <v>-10.7</v>
      </c>
      <c r="L39" s="125">
        <f t="shared" si="1"/>
        <v>-4.3999999999999995</v>
      </c>
      <c r="M39" s="125">
        <v>-6.3</v>
      </c>
      <c r="N39" s="249"/>
      <c r="O39" s="164">
        <v>6.8</v>
      </c>
      <c r="P39" s="125">
        <v>14.899999999999999</v>
      </c>
      <c r="Q39" s="116">
        <v>-8.1</v>
      </c>
      <c r="R39" s="249"/>
      <c r="S39" s="164">
        <v>-0.7</v>
      </c>
      <c r="T39" s="116">
        <v>-0.7</v>
      </c>
      <c r="U39" s="114">
        <v>0</v>
      </c>
      <c r="V39" s="249"/>
      <c r="W39" s="48"/>
      <c r="X39" s="48"/>
      <c r="Y39" s="48"/>
      <c r="Z39" s="48"/>
      <c r="AA39" s="48"/>
      <c r="AB39" s="48"/>
      <c r="AC39" s="48"/>
      <c r="AD39" s="48"/>
      <c r="AE39" s="48"/>
    </row>
    <row r="40" spans="1:31" s="282" customFormat="1" x14ac:dyDescent="0.25">
      <c r="A40" s="50" t="s">
        <v>188</v>
      </c>
      <c r="B40" s="192">
        <v>-39.1</v>
      </c>
      <c r="C40" s="171">
        <v>-82.100000000000023</v>
      </c>
      <c r="D40" s="192">
        <v>-10.90000000000002</v>
      </c>
      <c r="E40" s="192">
        <v>-71.2</v>
      </c>
      <c r="F40" s="50"/>
      <c r="G40" s="171">
        <v>-290</v>
      </c>
      <c r="H40" s="192">
        <v>-14.800000000000011</v>
      </c>
      <c r="I40" s="192">
        <v>-275.2</v>
      </c>
      <c r="J40" s="192"/>
      <c r="K40" s="171">
        <v>-23.3</v>
      </c>
      <c r="L40" s="192">
        <f t="shared" si="1"/>
        <v>-20.6</v>
      </c>
      <c r="M40" s="192">
        <v>-2.7</v>
      </c>
      <c r="N40" s="251"/>
      <c r="O40" s="171">
        <v>-388.4</v>
      </c>
      <c r="P40" s="250">
        <v>1.7</v>
      </c>
      <c r="Q40" s="192">
        <v>-390.10000000000008</v>
      </c>
      <c r="R40" s="251"/>
      <c r="S40" s="171">
        <v>-3.5</v>
      </c>
      <c r="T40" s="250">
        <v>46.199999999999989</v>
      </c>
      <c r="U40" s="192">
        <v>-49.7</v>
      </c>
      <c r="V40" s="251"/>
      <c r="W40" s="281"/>
      <c r="X40" s="281"/>
      <c r="Y40" s="281"/>
      <c r="Z40" s="281"/>
      <c r="AA40" s="281"/>
      <c r="AB40" s="281"/>
      <c r="AC40" s="281"/>
      <c r="AD40" s="281"/>
      <c r="AE40" s="281"/>
    </row>
    <row r="41" spans="1:31" ht="15.75" thickBot="1" x14ac:dyDescent="0.3">
      <c r="A41" s="48"/>
      <c r="B41" s="35"/>
      <c r="C41" s="35"/>
      <c r="D41" s="35"/>
      <c r="E41" s="35"/>
      <c r="F41" s="48"/>
      <c r="G41" s="35"/>
      <c r="H41" s="35"/>
      <c r="I41" s="35"/>
      <c r="J41" s="35"/>
      <c r="K41" s="35"/>
      <c r="L41" s="35"/>
      <c r="M41" s="35"/>
      <c r="N41" s="254"/>
      <c r="O41" s="35"/>
      <c r="P41" s="35"/>
      <c r="Q41" s="35"/>
      <c r="R41" s="254"/>
      <c r="S41" s="93"/>
      <c r="T41" s="252"/>
      <c r="U41" s="252"/>
      <c r="V41" s="254"/>
      <c r="W41" s="48"/>
      <c r="X41" s="48"/>
      <c r="Y41" s="48"/>
      <c r="Z41" s="48"/>
      <c r="AA41" s="48"/>
      <c r="AB41" s="48"/>
      <c r="AC41" s="48"/>
      <c r="AD41" s="48"/>
      <c r="AE41" s="48"/>
    </row>
    <row r="42" spans="1:31" s="7" customFormat="1" ht="3.75" customHeight="1" x14ac:dyDescent="0.2">
      <c r="A42" s="100"/>
      <c r="B42" s="256"/>
      <c r="C42" s="255"/>
      <c r="D42" s="256"/>
      <c r="E42" s="256"/>
      <c r="F42" s="100"/>
      <c r="G42" s="255"/>
      <c r="H42" s="256"/>
      <c r="I42" s="256"/>
      <c r="J42" s="256"/>
      <c r="K42" s="255"/>
      <c r="L42" s="256"/>
      <c r="M42" s="256"/>
      <c r="N42" s="257"/>
      <c r="O42" s="255"/>
      <c r="P42" s="256"/>
      <c r="Q42" s="256"/>
      <c r="R42" s="257"/>
      <c r="S42" s="255"/>
      <c r="T42" s="256"/>
      <c r="U42" s="256"/>
      <c r="V42" s="257"/>
      <c r="W42" s="22"/>
      <c r="X42" s="22"/>
      <c r="Y42" s="22"/>
      <c r="Z42" s="22"/>
      <c r="AA42" s="22"/>
      <c r="AB42" s="22"/>
      <c r="AC42" s="22"/>
      <c r="AD42" s="22"/>
      <c r="AE42" s="22"/>
    </row>
    <row r="43" spans="1:31" s="9" customFormat="1" x14ac:dyDescent="0.25">
      <c r="A43" s="105" t="s">
        <v>50</v>
      </c>
      <c r="B43" s="253"/>
      <c r="C43" s="154"/>
      <c r="D43" s="253"/>
      <c r="E43" s="253"/>
      <c r="F43" s="105"/>
      <c r="G43" s="154"/>
      <c r="H43" s="253"/>
      <c r="I43" s="253"/>
      <c r="J43" s="253"/>
      <c r="K43" s="154"/>
      <c r="L43" s="253"/>
      <c r="M43" s="253"/>
      <c r="N43" s="253"/>
      <c r="O43" s="154"/>
      <c r="P43" s="253"/>
      <c r="Q43" s="253"/>
      <c r="R43" s="253"/>
      <c r="S43" s="154"/>
      <c r="T43" s="253"/>
      <c r="U43" s="253"/>
      <c r="V43" s="253"/>
      <c r="W43" s="55"/>
      <c r="X43" s="55"/>
      <c r="Y43" s="55"/>
      <c r="Z43" s="55"/>
      <c r="AA43" s="55"/>
      <c r="AB43" s="55"/>
      <c r="AC43" s="55"/>
      <c r="AD43" s="55"/>
      <c r="AE43" s="55"/>
    </row>
    <row r="44" spans="1:31" s="9" customFormat="1" ht="3.75" customHeight="1" thickBot="1" x14ac:dyDescent="0.3">
      <c r="A44" s="224"/>
      <c r="B44" s="259"/>
      <c r="C44" s="258"/>
      <c r="D44" s="259"/>
      <c r="E44" s="259"/>
      <c r="F44" s="224"/>
      <c r="G44" s="258"/>
      <c r="H44" s="259"/>
      <c r="I44" s="259"/>
      <c r="J44" s="259"/>
      <c r="K44" s="258"/>
      <c r="L44" s="259"/>
      <c r="M44" s="259"/>
      <c r="N44" s="260"/>
      <c r="O44" s="258"/>
      <c r="P44" s="259"/>
      <c r="Q44" s="259"/>
      <c r="R44" s="260"/>
      <c r="S44" s="258"/>
      <c r="T44" s="259"/>
      <c r="U44" s="259"/>
      <c r="V44" s="260"/>
      <c r="W44" s="55"/>
      <c r="X44" s="55"/>
      <c r="Y44" s="55"/>
      <c r="Z44" s="55"/>
      <c r="AA44" s="55"/>
      <c r="AB44" s="55"/>
      <c r="AC44" s="55"/>
      <c r="AD44" s="55"/>
      <c r="AE44" s="55"/>
    </row>
    <row r="45" spans="1:31" s="9" customFormat="1" ht="3.75" customHeight="1" x14ac:dyDescent="0.25">
      <c r="A45" s="226"/>
      <c r="B45" s="253"/>
      <c r="C45" s="154"/>
      <c r="D45" s="253"/>
      <c r="E45" s="253"/>
      <c r="F45" s="226"/>
      <c r="G45" s="154"/>
      <c r="H45" s="253"/>
      <c r="I45" s="253"/>
      <c r="J45" s="253"/>
      <c r="K45" s="154"/>
      <c r="L45" s="253"/>
      <c r="M45" s="253"/>
      <c r="N45" s="261"/>
      <c r="O45" s="154"/>
      <c r="P45" s="253"/>
      <c r="Q45" s="253"/>
      <c r="R45" s="261"/>
      <c r="S45" s="154"/>
      <c r="T45" s="253"/>
      <c r="U45" s="253"/>
      <c r="V45" s="261"/>
      <c r="W45" s="55"/>
      <c r="X45" s="55"/>
      <c r="Y45" s="55"/>
      <c r="Z45" s="55"/>
      <c r="AA45" s="55"/>
      <c r="AB45" s="55"/>
      <c r="AC45" s="55"/>
      <c r="AD45" s="55"/>
      <c r="AE45" s="55"/>
    </row>
    <row r="46" spans="1:31" s="9" customFormat="1" x14ac:dyDescent="0.25">
      <c r="A46" s="55" t="s">
        <v>102</v>
      </c>
      <c r="B46" s="284" t="s">
        <v>284</v>
      </c>
      <c r="C46" s="286" t="s">
        <v>268</v>
      </c>
      <c r="D46" s="284" t="s">
        <v>285</v>
      </c>
      <c r="E46" s="284" t="s">
        <v>266</v>
      </c>
      <c r="F46" s="55"/>
      <c r="G46" s="286" t="s">
        <v>243</v>
      </c>
      <c r="H46" s="284" t="s">
        <v>244</v>
      </c>
      <c r="I46" s="284" t="s">
        <v>235</v>
      </c>
      <c r="J46" s="284"/>
      <c r="K46" s="286" t="s">
        <v>223</v>
      </c>
      <c r="L46" s="284" t="s">
        <v>224</v>
      </c>
      <c r="M46" s="284">
        <v>3.5999999999999997E-2</v>
      </c>
      <c r="N46" s="222"/>
      <c r="O46" s="286" t="s">
        <v>205</v>
      </c>
      <c r="P46" s="284" t="s">
        <v>206</v>
      </c>
      <c r="Q46" s="284" t="s">
        <v>198</v>
      </c>
      <c r="R46" s="222"/>
      <c r="S46" s="36">
        <v>4.2999999999999997E-2</v>
      </c>
      <c r="T46" s="216">
        <v>5.1999999999999998E-2</v>
      </c>
      <c r="U46" s="222">
        <v>3.4000000000000002E-2</v>
      </c>
      <c r="V46" s="222"/>
      <c r="W46" s="55"/>
      <c r="X46" s="55"/>
      <c r="Y46" s="55"/>
      <c r="Z46" s="55"/>
      <c r="AA46" s="55"/>
      <c r="AB46" s="55"/>
      <c r="AC46" s="55"/>
      <c r="AD46" s="55"/>
      <c r="AE46" s="55"/>
    </row>
    <row r="47" spans="1:31" x14ac:dyDescent="0.25">
      <c r="A47" s="48" t="s">
        <v>103</v>
      </c>
      <c r="B47" s="222">
        <v>0.95</v>
      </c>
      <c r="C47" s="36">
        <v>0.749</v>
      </c>
      <c r="D47" s="222">
        <v>0.8256</v>
      </c>
      <c r="E47" s="222">
        <v>0.68700000000000006</v>
      </c>
      <c r="F47" s="48"/>
      <c r="G47" s="36">
        <v>0.68899999999999995</v>
      </c>
      <c r="H47" s="222">
        <v>0.72170000000000001</v>
      </c>
      <c r="I47" s="222">
        <v>0.66400000000000003</v>
      </c>
      <c r="J47" s="222"/>
      <c r="K47" s="36">
        <v>0.63</v>
      </c>
      <c r="L47" s="222">
        <v>0.63800000000000001</v>
      </c>
      <c r="M47" s="222">
        <v>0.623</v>
      </c>
      <c r="N47" s="222"/>
      <c r="O47" s="36">
        <v>0.64500000000000002</v>
      </c>
      <c r="P47" s="216">
        <v>0.64300000000000002</v>
      </c>
      <c r="Q47" s="222">
        <v>0.64800000000000002</v>
      </c>
      <c r="R47" s="222"/>
      <c r="S47" s="36">
        <v>0.59699999999999998</v>
      </c>
      <c r="T47" s="216">
        <v>0.58599999999999997</v>
      </c>
      <c r="U47" s="222">
        <v>0.60799999999999998</v>
      </c>
      <c r="V47" s="222"/>
      <c r="W47" s="48"/>
      <c r="X47" s="48"/>
      <c r="Y47" s="48"/>
      <c r="Z47" s="48"/>
      <c r="AA47" s="48"/>
      <c r="AB47" s="48"/>
      <c r="AC47" s="48"/>
      <c r="AD47" s="48"/>
      <c r="AE47" s="48"/>
    </row>
    <row r="48" spans="1:31" x14ac:dyDescent="0.25">
      <c r="A48" s="12" t="s">
        <v>109</v>
      </c>
      <c r="B48" s="284" t="s">
        <v>198</v>
      </c>
      <c r="C48" s="286" t="s">
        <v>198</v>
      </c>
      <c r="D48" s="284">
        <v>4.1000000000000002E-2</v>
      </c>
      <c r="E48" s="284" t="s">
        <v>267</v>
      </c>
      <c r="F48" s="12"/>
      <c r="G48" s="286">
        <v>8.2000000000000003E-2</v>
      </c>
      <c r="H48" s="284">
        <v>7.7399999999999997E-2</v>
      </c>
      <c r="I48" s="284">
        <v>9.0999999999999998E-2</v>
      </c>
      <c r="J48" s="284"/>
      <c r="K48" s="286">
        <v>0.219</v>
      </c>
      <c r="L48" s="284">
        <v>0.5</v>
      </c>
      <c r="M48" s="284">
        <v>3.875</v>
      </c>
      <c r="N48" s="216"/>
      <c r="O48" s="36">
        <v>0</v>
      </c>
      <c r="P48" s="288">
        <v>0.11600000000000001</v>
      </c>
      <c r="Q48" s="285" t="s">
        <v>199</v>
      </c>
      <c r="R48" s="216"/>
      <c r="S48" s="36">
        <v>0.53300000000000003</v>
      </c>
      <c r="T48" s="216">
        <v>0.28599999999999998</v>
      </c>
      <c r="U48" s="222">
        <v>1.524</v>
      </c>
      <c r="V48" s="216"/>
      <c r="W48" s="48"/>
      <c r="X48" s="48"/>
      <c r="Y48" s="48"/>
      <c r="Z48" s="48"/>
      <c r="AA48" s="48"/>
      <c r="AB48" s="48"/>
      <c r="AC48" s="48"/>
      <c r="AD48" s="48"/>
      <c r="AE48" s="48"/>
    </row>
    <row r="49" spans="1:31" x14ac:dyDescent="0.25">
      <c r="A49" s="12" t="s">
        <v>140</v>
      </c>
      <c r="B49" s="172">
        <v>-0.21</v>
      </c>
      <c r="C49" s="173">
        <v>-0.32</v>
      </c>
      <c r="D49" s="172">
        <v>-0.16</v>
      </c>
      <c r="E49" s="172">
        <v>-0.15</v>
      </c>
      <c r="F49" s="12"/>
      <c r="G49" s="173">
        <v>-0.25</v>
      </c>
      <c r="H49" s="172">
        <v>-0.16022709905555421</v>
      </c>
      <c r="I49" s="172">
        <v>-0.09</v>
      </c>
      <c r="J49" s="172"/>
      <c r="K49" s="173">
        <v>-0.05</v>
      </c>
      <c r="L49" s="172">
        <v>-0.03</v>
      </c>
      <c r="M49" s="172">
        <v>-0.01</v>
      </c>
      <c r="N49" s="271"/>
      <c r="O49" s="173">
        <v>-0.09</v>
      </c>
      <c r="P49" s="174">
        <v>-7.0000000000000007E-2</v>
      </c>
      <c r="Q49" s="172">
        <v>-0.02</v>
      </c>
      <c r="R49" s="271"/>
      <c r="S49" s="160">
        <v>0.03</v>
      </c>
      <c r="T49" s="270">
        <v>0.04</v>
      </c>
      <c r="U49" s="172">
        <v>-0.01</v>
      </c>
      <c r="V49" s="271"/>
      <c r="W49" s="48"/>
      <c r="X49" s="48"/>
      <c r="Y49" s="48"/>
      <c r="Z49" s="48"/>
      <c r="AA49" s="48"/>
      <c r="AB49" s="48"/>
      <c r="AC49" s="48"/>
      <c r="AD49" s="48"/>
      <c r="AE49" s="48"/>
    </row>
    <row r="50" spans="1:31" ht="15.75" thickBot="1" x14ac:dyDescent="0.3">
      <c r="A50" s="48"/>
      <c r="B50" s="252"/>
      <c r="C50" s="93"/>
      <c r="D50" s="252"/>
      <c r="E50" s="252"/>
      <c r="F50" s="48"/>
      <c r="G50" s="93"/>
      <c r="H50" s="252"/>
      <c r="I50" s="252"/>
      <c r="J50" s="252"/>
      <c r="K50" s="93"/>
      <c r="L50" s="252"/>
      <c r="M50" s="252"/>
      <c r="N50" s="262"/>
      <c r="O50" s="93"/>
      <c r="P50" s="252"/>
      <c r="Q50" s="252"/>
      <c r="R50" s="262"/>
      <c r="S50" s="93"/>
      <c r="T50" s="252"/>
      <c r="U50" s="252"/>
      <c r="V50" s="262"/>
      <c r="W50" s="48"/>
      <c r="X50" s="48"/>
      <c r="Y50" s="48"/>
      <c r="Z50" s="48"/>
      <c r="AA50" s="48"/>
      <c r="AB50" s="48"/>
      <c r="AC50" s="48"/>
      <c r="AD50" s="48"/>
      <c r="AE50" s="48"/>
    </row>
    <row r="51" spans="1:31" s="7" customFormat="1" ht="3.75" customHeight="1" x14ac:dyDescent="0.2">
      <c r="A51" s="100"/>
      <c r="B51" s="256"/>
      <c r="C51" s="255"/>
      <c r="D51" s="256"/>
      <c r="E51" s="256"/>
      <c r="F51" s="100"/>
      <c r="G51" s="255"/>
      <c r="H51" s="256"/>
      <c r="I51" s="256"/>
      <c r="J51" s="256"/>
      <c r="K51" s="255"/>
      <c r="L51" s="256"/>
      <c r="M51" s="256"/>
      <c r="N51" s="263"/>
      <c r="O51" s="255"/>
      <c r="P51" s="256"/>
      <c r="Q51" s="256"/>
      <c r="R51" s="263"/>
      <c r="S51" s="255"/>
      <c r="T51" s="256"/>
      <c r="U51" s="256"/>
      <c r="V51" s="263"/>
      <c r="W51" s="22"/>
      <c r="X51" s="22"/>
      <c r="Y51" s="22"/>
      <c r="Z51" s="22"/>
      <c r="AA51" s="22"/>
      <c r="AB51" s="22"/>
      <c r="AC51" s="22"/>
      <c r="AD51" s="22"/>
      <c r="AE51" s="22"/>
    </row>
    <row r="52" spans="1:31" x14ac:dyDescent="0.25">
      <c r="A52" s="44" t="s">
        <v>6</v>
      </c>
      <c r="B52" s="253"/>
      <c r="C52" s="154"/>
      <c r="D52" s="253"/>
      <c r="E52" s="253"/>
      <c r="F52" s="44"/>
      <c r="G52" s="154"/>
      <c r="H52" s="253"/>
      <c r="I52" s="253"/>
      <c r="J52" s="253"/>
      <c r="K52" s="154"/>
      <c r="L52" s="253"/>
      <c r="M52" s="253"/>
      <c r="N52" s="264"/>
      <c r="O52" s="154"/>
      <c r="P52" s="253"/>
      <c r="Q52" s="253"/>
      <c r="R52" s="264"/>
      <c r="S52" s="154"/>
      <c r="T52" s="253"/>
      <c r="U52" s="253"/>
      <c r="V52" s="264"/>
      <c r="W52" s="48"/>
      <c r="X52" s="48"/>
      <c r="Y52" s="48"/>
      <c r="Z52" s="48"/>
      <c r="AA52" s="48"/>
      <c r="AB52" s="48"/>
      <c r="AC52" s="48"/>
      <c r="AD52" s="48"/>
      <c r="AE52" s="48"/>
    </row>
    <row r="53" spans="1:31" ht="3.75" customHeight="1" thickBot="1" x14ac:dyDescent="0.3">
      <c r="A53" s="42"/>
      <c r="B53" s="259"/>
      <c r="C53" s="258"/>
      <c r="D53" s="259"/>
      <c r="E53" s="259"/>
      <c r="F53" s="42"/>
      <c r="G53" s="258"/>
      <c r="H53" s="259"/>
      <c r="I53" s="259"/>
      <c r="J53" s="259"/>
      <c r="K53" s="258"/>
      <c r="L53" s="259"/>
      <c r="M53" s="259"/>
      <c r="N53" s="265"/>
      <c r="O53" s="258"/>
      <c r="P53" s="259"/>
      <c r="Q53" s="259"/>
      <c r="R53" s="265"/>
      <c r="S53" s="258"/>
      <c r="T53" s="259"/>
      <c r="U53" s="259"/>
      <c r="V53" s="265"/>
      <c r="W53" s="48"/>
      <c r="X53" s="48"/>
      <c r="Y53" s="48"/>
      <c r="Z53" s="48"/>
      <c r="AA53" s="48"/>
      <c r="AB53" s="48"/>
      <c r="AC53" s="48"/>
      <c r="AD53" s="48"/>
      <c r="AE53" s="48"/>
    </row>
    <row r="54" spans="1:31" ht="3.75" customHeight="1" x14ac:dyDescent="0.25">
      <c r="A54" s="6"/>
      <c r="B54" s="253"/>
      <c r="C54" s="154"/>
      <c r="D54" s="253"/>
      <c r="E54" s="253"/>
      <c r="F54" s="6"/>
      <c r="G54" s="154"/>
      <c r="H54" s="253"/>
      <c r="I54" s="253"/>
      <c r="J54" s="253"/>
      <c r="K54" s="154"/>
      <c r="L54" s="253"/>
      <c r="M54" s="253"/>
      <c r="N54" s="266"/>
      <c r="O54" s="154"/>
      <c r="P54" s="253"/>
      <c r="Q54" s="253"/>
      <c r="R54" s="266"/>
      <c r="S54" s="154"/>
      <c r="T54" s="253"/>
      <c r="U54" s="253"/>
      <c r="V54" s="266"/>
      <c r="W54" s="48"/>
      <c r="X54" s="48"/>
      <c r="Y54" s="48"/>
      <c r="Z54" s="48"/>
      <c r="AA54" s="48"/>
      <c r="AB54" s="48"/>
      <c r="AC54" s="48"/>
      <c r="AD54" s="48"/>
      <c r="AE54" s="48"/>
    </row>
    <row r="55" spans="1:31" x14ac:dyDescent="0.25">
      <c r="A55" s="48" t="s">
        <v>0</v>
      </c>
      <c r="B55" s="134">
        <v>90</v>
      </c>
      <c r="C55" s="38">
        <v>106</v>
      </c>
      <c r="D55" s="134">
        <v>106</v>
      </c>
      <c r="E55" s="134">
        <v>118</v>
      </c>
      <c r="F55" s="48"/>
      <c r="G55" s="38">
        <v>119</v>
      </c>
      <c r="H55" s="134">
        <v>119</v>
      </c>
      <c r="I55" s="134">
        <v>133.15</v>
      </c>
      <c r="J55" s="134"/>
      <c r="K55" s="38">
        <v>139</v>
      </c>
      <c r="L55" s="134">
        <v>139</v>
      </c>
      <c r="M55" s="134">
        <v>165</v>
      </c>
      <c r="N55" s="267"/>
      <c r="O55" s="38">
        <v>175</v>
      </c>
      <c r="P55" s="134">
        <v>175</v>
      </c>
      <c r="Q55" s="134">
        <v>195</v>
      </c>
      <c r="R55" s="267"/>
      <c r="S55" s="38">
        <v>219</v>
      </c>
      <c r="T55" s="134">
        <v>219</v>
      </c>
      <c r="U55" s="134">
        <v>247</v>
      </c>
      <c r="V55" s="267"/>
      <c r="W55" s="48"/>
      <c r="X55" s="48"/>
      <c r="Y55" s="48"/>
      <c r="Z55" s="48"/>
      <c r="AA55" s="48"/>
      <c r="AB55" s="48"/>
      <c r="AC55" s="48"/>
      <c r="AD55" s="48"/>
      <c r="AE55" s="48"/>
    </row>
    <row r="56" spans="1:31" x14ac:dyDescent="0.25">
      <c r="A56" s="48" t="s">
        <v>1</v>
      </c>
      <c r="B56" s="134">
        <v>200</v>
      </c>
      <c r="C56" s="38">
        <v>231</v>
      </c>
      <c r="D56" s="134">
        <v>231</v>
      </c>
      <c r="E56" s="134">
        <v>251.3</v>
      </c>
      <c r="F56" s="48"/>
      <c r="G56" s="38">
        <v>267</v>
      </c>
      <c r="H56" s="134">
        <v>267</v>
      </c>
      <c r="I56" s="134">
        <v>295.60000000000002</v>
      </c>
      <c r="J56" s="134"/>
      <c r="K56" s="38">
        <v>303</v>
      </c>
      <c r="L56" s="134">
        <v>303</v>
      </c>
      <c r="M56" s="134">
        <v>314</v>
      </c>
      <c r="N56" s="267"/>
      <c r="O56" s="38">
        <v>346</v>
      </c>
      <c r="P56" s="134">
        <v>346</v>
      </c>
      <c r="Q56" s="134">
        <v>367</v>
      </c>
      <c r="R56" s="267"/>
      <c r="S56" s="38">
        <v>399</v>
      </c>
      <c r="T56" s="134">
        <v>399</v>
      </c>
      <c r="U56" s="134">
        <v>405</v>
      </c>
      <c r="V56" s="267"/>
      <c r="W56" s="48"/>
      <c r="X56" s="48"/>
      <c r="Y56" s="48"/>
      <c r="Z56" s="48"/>
      <c r="AA56" s="48"/>
      <c r="AB56" s="48"/>
      <c r="AC56" s="48"/>
      <c r="AD56" s="48"/>
      <c r="AE56" s="48"/>
    </row>
    <row r="57" spans="1:31" x14ac:dyDescent="0.25">
      <c r="A57" s="48" t="s">
        <v>2</v>
      </c>
      <c r="B57" s="134">
        <v>89</v>
      </c>
      <c r="C57" s="38">
        <v>101</v>
      </c>
      <c r="D57" s="134">
        <v>101</v>
      </c>
      <c r="E57" s="134">
        <v>108.625</v>
      </c>
      <c r="F57" s="48"/>
      <c r="G57" s="38">
        <v>110</v>
      </c>
      <c r="H57" s="134">
        <v>110</v>
      </c>
      <c r="I57" s="134">
        <v>113.6</v>
      </c>
      <c r="J57" s="134"/>
      <c r="K57" s="38">
        <v>115</v>
      </c>
      <c r="L57" s="134">
        <v>114.9</v>
      </c>
      <c r="M57" s="134">
        <v>128</v>
      </c>
      <c r="N57" s="267"/>
      <c r="O57" s="38">
        <v>133</v>
      </c>
      <c r="P57" s="134">
        <v>133</v>
      </c>
      <c r="Q57" s="134">
        <v>133</v>
      </c>
      <c r="R57" s="267"/>
      <c r="S57" s="38">
        <v>141</v>
      </c>
      <c r="T57" s="134">
        <v>141</v>
      </c>
      <c r="U57" s="134">
        <v>140</v>
      </c>
      <c r="V57" s="267"/>
      <c r="W57" s="48"/>
      <c r="X57" s="48"/>
      <c r="Y57" s="48"/>
      <c r="Z57" s="48"/>
      <c r="AA57" s="48"/>
      <c r="AB57" s="48"/>
      <c r="AC57" s="48"/>
      <c r="AD57" s="48"/>
      <c r="AE57" s="48"/>
    </row>
    <row r="58" spans="1:31" x14ac:dyDescent="0.25">
      <c r="A58" s="44" t="s">
        <v>3</v>
      </c>
      <c r="B58" s="233">
        <v>35</v>
      </c>
      <c r="C58" s="51">
        <v>40</v>
      </c>
      <c r="D58" s="233">
        <v>40</v>
      </c>
      <c r="E58" s="233">
        <v>43</v>
      </c>
      <c r="F58" s="44"/>
      <c r="G58" s="51">
        <v>45</v>
      </c>
      <c r="H58" s="233">
        <v>45</v>
      </c>
      <c r="I58" s="233">
        <v>50.6</v>
      </c>
      <c r="J58" s="233"/>
      <c r="K58" s="51">
        <v>48</v>
      </c>
      <c r="L58" s="233">
        <v>48</v>
      </c>
      <c r="M58" s="233">
        <v>45</v>
      </c>
      <c r="N58" s="268"/>
      <c r="O58" s="51">
        <v>47</v>
      </c>
      <c r="P58" s="233">
        <v>47</v>
      </c>
      <c r="Q58" s="233">
        <v>52</v>
      </c>
      <c r="R58" s="268"/>
      <c r="S58" s="51">
        <v>58</v>
      </c>
      <c r="T58" s="233">
        <v>58</v>
      </c>
      <c r="U58" s="233">
        <v>71</v>
      </c>
      <c r="V58" s="268"/>
      <c r="W58" s="48"/>
      <c r="X58" s="48"/>
      <c r="Y58" s="48"/>
      <c r="Z58" s="48"/>
      <c r="AA58" s="48"/>
      <c r="AB58" s="48"/>
      <c r="AC58" s="48"/>
      <c r="AD58" s="48"/>
      <c r="AE58" s="48"/>
    </row>
    <row r="59" spans="1:31" x14ac:dyDescent="0.25">
      <c r="A59" s="52" t="s">
        <v>39</v>
      </c>
      <c r="B59" s="234">
        <v>414</v>
      </c>
      <c r="C59" s="53">
        <v>478</v>
      </c>
      <c r="D59" s="234">
        <v>478</v>
      </c>
      <c r="E59" s="234">
        <v>521</v>
      </c>
      <c r="F59" s="52"/>
      <c r="G59" s="53">
        <v>541</v>
      </c>
      <c r="H59" s="234">
        <v>541</v>
      </c>
      <c r="I59" s="234">
        <v>594</v>
      </c>
      <c r="J59" s="234"/>
      <c r="K59" s="53">
        <v>605</v>
      </c>
      <c r="L59" s="234">
        <v>605</v>
      </c>
      <c r="M59" s="234">
        <v>652</v>
      </c>
      <c r="N59" s="269"/>
      <c r="O59" s="53">
        <v>701</v>
      </c>
      <c r="P59" s="234">
        <v>701</v>
      </c>
      <c r="Q59" s="234">
        <v>747</v>
      </c>
      <c r="R59" s="269"/>
      <c r="S59" s="53">
        <v>817</v>
      </c>
      <c r="T59" s="234">
        <v>817</v>
      </c>
      <c r="U59" s="234">
        <v>863</v>
      </c>
      <c r="V59" s="269"/>
      <c r="W59" s="48"/>
      <c r="X59" s="48"/>
      <c r="Y59" s="48"/>
      <c r="Z59" s="48"/>
      <c r="AA59" s="48"/>
      <c r="AB59" s="48"/>
      <c r="AC59" s="48"/>
      <c r="AD59" s="48"/>
      <c r="AE59" s="48"/>
    </row>
    <row r="60" spans="1:31" x14ac:dyDescent="0.25">
      <c r="A60" s="48"/>
      <c r="B60" s="134"/>
      <c r="C60" s="38"/>
      <c r="D60" s="134"/>
      <c r="E60" s="134"/>
      <c r="F60" s="48"/>
      <c r="G60" s="38"/>
      <c r="H60" s="134"/>
      <c r="I60" s="134"/>
      <c r="J60" s="134"/>
      <c r="K60" s="38"/>
      <c r="L60" s="134"/>
      <c r="M60" s="134"/>
      <c r="N60" s="267"/>
      <c r="O60" s="38"/>
      <c r="P60" s="134"/>
      <c r="Q60" s="134"/>
      <c r="R60" s="267"/>
      <c r="S60" s="38"/>
      <c r="T60" s="134"/>
      <c r="U60" s="134"/>
      <c r="V60" s="267"/>
      <c r="W60" s="48"/>
      <c r="X60" s="48"/>
      <c r="Y60" s="48"/>
      <c r="Z60" s="48"/>
      <c r="AA60" s="48"/>
      <c r="AB60" s="48"/>
      <c r="AC60" s="48"/>
      <c r="AD60" s="48"/>
      <c r="AE60" s="48"/>
    </row>
    <row r="61" spans="1:31" x14ac:dyDescent="0.25">
      <c r="A61" s="48" t="s">
        <v>110</v>
      </c>
      <c r="B61" s="134">
        <v>436</v>
      </c>
      <c r="C61" s="38">
        <v>519</v>
      </c>
      <c r="D61" s="134">
        <v>501</v>
      </c>
      <c r="E61" s="134">
        <v>538</v>
      </c>
      <c r="F61" s="48"/>
      <c r="G61" s="38">
        <v>583</v>
      </c>
      <c r="H61" s="134">
        <v>564</v>
      </c>
      <c r="I61" s="134">
        <v>602</v>
      </c>
      <c r="J61" s="134"/>
      <c r="K61" s="38">
        <v>622</v>
      </c>
      <c r="L61" s="134">
        <v>633</v>
      </c>
      <c r="M61" s="134">
        <v>688</v>
      </c>
      <c r="N61" s="267"/>
      <c r="O61" s="38">
        <v>767</v>
      </c>
      <c r="P61" s="134">
        <v>730</v>
      </c>
      <c r="Q61" s="134">
        <v>801</v>
      </c>
      <c r="R61" s="267"/>
      <c r="S61" s="38">
        <v>872</v>
      </c>
      <c r="T61" s="134">
        <v>847</v>
      </c>
      <c r="U61" s="134">
        <v>896</v>
      </c>
      <c r="V61" s="267"/>
      <c r="W61" s="48"/>
      <c r="X61" s="48"/>
      <c r="Y61" s="48"/>
      <c r="Z61" s="48"/>
      <c r="AA61" s="48"/>
      <c r="AB61" s="48"/>
      <c r="AC61" s="48"/>
      <c r="AD61" s="48"/>
      <c r="AE61" s="48"/>
    </row>
    <row r="62" spans="1:31" x14ac:dyDescent="0.25">
      <c r="A62" s="48"/>
      <c r="B62" s="55"/>
      <c r="D62" s="55"/>
      <c r="E62" s="55"/>
      <c r="F62" s="48"/>
      <c r="H62" s="55"/>
      <c r="I62" s="55"/>
      <c r="J62" s="55"/>
      <c r="L62" s="55"/>
      <c r="M62" s="55"/>
      <c r="N62" s="48"/>
      <c r="P62" s="55"/>
      <c r="Q62" s="55"/>
      <c r="R62" s="48"/>
      <c r="T62" s="55"/>
      <c r="U62" s="55"/>
      <c r="V62" s="48"/>
      <c r="W62" s="48"/>
      <c r="X62" s="48"/>
      <c r="Y62" s="48"/>
      <c r="Z62" s="48"/>
      <c r="AA62" s="48"/>
      <c r="AB62" s="48"/>
      <c r="AC62" s="48"/>
      <c r="AD62" s="48"/>
      <c r="AE62" s="48"/>
    </row>
    <row r="63" spans="1:31" x14ac:dyDescent="0.25">
      <c r="A63" s="48"/>
      <c r="B63" s="95"/>
      <c r="C63" s="95"/>
      <c r="D63" s="95"/>
      <c r="E63" s="95"/>
      <c r="F63" s="48"/>
      <c r="G63" s="95"/>
      <c r="H63" s="95"/>
      <c r="I63" s="95"/>
      <c r="J63" s="95"/>
      <c r="K63" s="95"/>
      <c r="L63" s="95"/>
      <c r="M63" s="95"/>
      <c r="N63" s="48"/>
      <c r="O63" s="95"/>
      <c r="P63" s="95"/>
      <c r="Q63" s="95"/>
      <c r="R63" s="48"/>
      <c r="S63" s="95"/>
      <c r="T63" s="95"/>
      <c r="U63" s="95"/>
      <c r="V63" s="48"/>
      <c r="W63" s="48"/>
      <c r="X63" s="48"/>
      <c r="Y63" s="48"/>
      <c r="Z63" s="48"/>
      <c r="AA63" s="48"/>
      <c r="AB63" s="48"/>
      <c r="AC63" s="48"/>
      <c r="AD63" s="48"/>
      <c r="AE63" s="48"/>
    </row>
    <row r="64" spans="1:31" x14ac:dyDescent="0.25">
      <c r="A64" s="48"/>
      <c r="B64" s="160"/>
      <c r="C64" s="36"/>
      <c r="D64" s="160"/>
      <c r="E64" s="160"/>
      <c r="F64" s="48"/>
      <c r="G64" s="36"/>
      <c r="H64" s="160"/>
      <c r="I64" s="160"/>
      <c r="J64" s="160"/>
      <c r="K64" s="36"/>
      <c r="L64" s="160"/>
      <c r="M64" s="160"/>
      <c r="O64" s="36"/>
      <c r="P64" s="36"/>
      <c r="Q64" s="160"/>
      <c r="S64" s="36"/>
      <c r="T64" s="36"/>
      <c r="U64" s="160"/>
    </row>
    <row r="65" spans="1:21" x14ac:dyDescent="0.25">
      <c r="A65" s="48"/>
      <c r="B65" s="36"/>
      <c r="C65" s="36"/>
      <c r="D65" s="36"/>
      <c r="E65" s="36"/>
      <c r="F65" s="48"/>
      <c r="G65" s="36"/>
      <c r="H65" s="36"/>
      <c r="I65" s="36"/>
      <c r="J65" s="36"/>
      <c r="K65" s="36"/>
      <c r="L65" s="36"/>
      <c r="M65" s="36"/>
      <c r="O65" s="36"/>
      <c r="P65" s="36"/>
      <c r="Q65" s="36"/>
      <c r="S65" s="36"/>
      <c r="T65" s="36"/>
      <c r="U65" s="36"/>
    </row>
    <row r="66" spans="1:21" x14ac:dyDescent="0.25">
      <c r="B66" s="55"/>
      <c r="D66" s="55"/>
      <c r="E66" s="55"/>
      <c r="H66" s="55"/>
      <c r="I66" s="55"/>
      <c r="J66" s="55"/>
      <c r="L66" s="55"/>
      <c r="M66" s="55"/>
      <c r="Q66" s="55"/>
      <c r="U66" s="55"/>
    </row>
    <row r="67" spans="1:21" x14ac:dyDescent="0.25">
      <c r="B67" s="223"/>
      <c r="D67" s="223"/>
      <c r="E67" s="223"/>
      <c r="H67" s="223"/>
      <c r="I67" s="223"/>
      <c r="J67" s="223"/>
      <c r="L67" s="223"/>
      <c r="M67" s="223"/>
      <c r="Q67" s="55"/>
      <c r="U67" s="55"/>
    </row>
    <row r="68" spans="1:21" x14ac:dyDescent="0.25">
      <c r="B68" s="55"/>
      <c r="D68" s="55"/>
      <c r="E68" s="55"/>
      <c r="H68" s="55"/>
      <c r="I68" s="55"/>
      <c r="J68" s="55"/>
      <c r="L68" s="55"/>
      <c r="M68" s="55"/>
      <c r="Q68" s="55"/>
      <c r="U68" s="55"/>
    </row>
    <row r="69" spans="1:21" x14ac:dyDescent="0.25">
      <c r="B69" s="55"/>
      <c r="D69" s="55"/>
      <c r="E69" s="55"/>
      <c r="H69" s="55"/>
      <c r="I69" s="55"/>
      <c r="J69" s="55"/>
      <c r="L69" s="55"/>
      <c r="M69" s="55"/>
      <c r="Q69" s="55"/>
      <c r="U69" s="55"/>
    </row>
    <row r="70" spans="1:21" x14ac:dyDescent="0.25">
      <c r="B70" s="55"/>
      <c r="D70" s="55"/>
      <c r="E70" s="55"/>
      <c r="H70" s="55"/>
      <c r="I70" s="55"/>
      <c r="J70" s="55"/>
      <c r="L70" s="55"/>
      <c r="M70" s="55"/>
      <c r="Q70" s="55"/>
      <c r="U70" s="55"/>
    </row>
    <row r="71" spans="1:21" x14ac:dyDescent="0.25">
      <c r="B71" s="55"/>
      <c r="D71" s="55"/>
      <c r="E71" s="55"/>
      <c r="H71" s="55"/>
      <c r="I71" s="55"/>
      <c r="J71" s="55"/>
      <c r="L71" s="55"/>
      <c r="M71" s="55"/>
      <c r="Q71" s="55"/>
      <c r="U71" s="55"/>
    </row>
    <row r="72" spans="1:21" x14ac:dyDescent="0.25">
      <c r="B72" s="55"/>
      <c r="D72" s="55"/>
      <c r="E72" s="55"/>
      <c r="H72" s="55"/>
      <c r="I72" s="55"/>
      <c r="J72" s="55"/>
      <c r="L72" s="55"/>
      <c r="M72" s="55"/>
      <c r="Q72" s="55"/>
      <c r="U72" s="55"/>
    </row>
    <row r="73" spans="1:21" x14ac:dyDescent="0.25">
      <c r="B73" s="55"/>
      <c r="D73" s="55"/>
      <c r="E73" s="55"/>
      <c r="H73" s="55"/>
      <c r="I73" s="55"/>
      <c r="J73" s="55"/>
      <c r="L73" s="55"/>
      <c r="M73" s="55"/>
      <c r="Q73" s="55"/>
      <c r="U73" s="55"/>
    </row>
    <row r="74" spans="1:21" x14ac:dyDescent="0.25">
      <c r="B74" s="55"/>
      <c r="D74" s="55"/>
      <c r="E74" s="55"/>
      <c r="H74" s="55"/>
      <c r="I74" s="55"/>
      <c r="J74" s="55"/>
      <c r="L74" s="55"/>
      <c r="M74" s="55"/>
      <c r="Q74" s="55"/>
      <c r="U74" s="55"/>
    </row>
  </sheetData>
  <phoneticPr fontId="8" type="noConversion"/>
  <hyperlinks>
    <hyperlink ref="A1" location="'Table of contents'!A1" display="GROUP INCOME STATEMENT" xr:uid="{00000000-0004-0000-0200-000000000000}"/>
  </hyperlinks>
  <pageMargins left="0.55118110236220474" right="0.55118110236220474" top="0.78740157480314965" bottom="0.78740157480314965" header="0.51181102362204722" footer="0.51181102362204722"/>
  <pageSetup paperSize="9" scale="49" orientation="landscape" r:id="rId1"/>
  <headerFooter alignWithMargins="0"/>
  <ignoredErrors>
    <ignoredError sqref="O46:Q46 Q48 H46:I46 K46:L46 G46 E46 E48 B46:D46 B48:C4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8"/>
  <sheetViews>
    <sheetView showGridLines="0" topLeftCell="A7" zoomScale="85" zoomScaleNormal="85" workbookViewId="0">
      <selection activeCell="A46" sqref="A46"/>
    </sheetView>
  </sheetViews>
  <sheetFormatPr defaultRowHeight="15" x14ac:dyDescent="0.25"/>
  <cols>
    <col min="1" max="1" width="52.5703125" customWidth="1"/>
    <col min="2" max="5" width="12.28515625" customWidth="1"/>
    <col min="6" max="6" width="5.7109375" customWidth="1"/>
    <col min="7" max="7" width="12.28515625" style="31" customWidth="1"/>
    <col min="8" max="9" width="12.28515625" customWidth="1"/>
    <col min="10" max="10" width="5.7109375" customWidth="1"/>
    <col min="11" max="11" width="12.28515625" style="31" customWidth="1"/>
    <col min="12" max="13" width="12.28515625" customWidth="1"/>
    <col min="14" max="14" width="5.7109375" customWidth="1"/>
    <col min="15" max="15" width="12.28515625" style="31" customWidth="1"/>
    <col min="16" max="17" width="12.28515625" customWidth="1"/>
    <col min="18" max="18" width="5.7109375" customWidth="1"/>
    <col min="19" max="19" width="12.28515625" style="31" customWidth="1"/>
    <col min="20" max="21" width="12.28515625" customWidth="1"/>
    <col min="22" max="22" width="5.7109375" customWidth="1"/>
    <col min="23" max="23" width="12.28515625" style="31" customWidth="1"/>
    <col min="24" max="25" width="12.28515625" customWidth="1"/>
    <col min="26" max="26" width="5.7109375" customWidth="1"/>
  </cols>
  <sheetData>
    <row r="1" spans="1:27" s="48" customFormat="1" ht="23.25" x14ac:dyDescent="0.35">
      <c r="A1" s="54" t="s">
        <v>218</v>
      </c>
      <c r="B1" s="54"/>
      <c r="C1" s="54"/>
      <c r="D1" s="54"/>
      <c r="E1" s="54"/>
      <c r="F1" s="54"/>
      <c r="W1" s="31"/>
    </row>
    <row r="3" spans="1:27" x14ac:dyDescent="0.25">
      <c r="H3" s="48"/>
      <c r="I3" s="48"/>
      <c r="J3" s="48"/>
      <c r="L3" s="48"/>
      <c r="M3" s="48"/>
      <c r="Q3" s="48"/>
      <c r="U3" s="48"/>
      <c r="W3" s="34"/>
      <c r="X3" s="324"/>
      <c r="Y3" s="44"/>
      <c r="Z3" s="324"/>
      <c r="AA3" s="324"/>
    </row>
    <row r="4" spans="1:27" x14ac:dyDescent="0.25">
      <c r="A4" s="9"/>
      <c r="B4" s="227" t="s">
        <v>278</v>
      </c>
      <c r="C4" s="32" t="s">
        <v>261</v>
      </c>
      <c r="D4" s="227" t="s">
        <v>260</v>
      </c>
      <c r="E4" s="227" t="s">
        <v>259</v>
      </c>
      <c r="F4" s="9"/>
      <c r="G4" s="32" t="s">
        <v>240</v>
      </c>
      <c r="H4" s="227" t="s">
        <v>239</v>
      </c>
      <c r="I4" s="227" t="s">
        <v>227</v>
      </c>
      <c r="J4" s="227"/>
      <c r="K4" s="32" t="s">
        <v>215</v>
      </c>
      <c r="L4" s="227" t="s">
        <v>217</v>
      </c>
      <c r="M4" s="227" t="s">
        <v>208</v>
      </c>
      <c r="N4" s="227"/>
      <c r="O4" s="32" t="s">
        <v>200</v>
      </c>
      <c r="P4" s="227" t="s">
        <v>201</v>
      </c>
      <c r="Q4" s="227" t="s">
        <v>193</v>
      </c>
      <c r="R4" s="227"/>
      <c r="S4" s="32" t="s">
        <v>183</v>
      </c>
      <c r="T4" s="227" t="s">
        <v>182</v>
      </c>
      <c r="U4" s="227" t="s">
        <v>178</v>
      </c>
      <c r="V4" s="227"/>
      <c r="W4" s="72"/>
      <c r="X4" s="283"/>
      <c r="Y4" s="283"/>
      <c r="Z4" s="73"/>
      <c r="AA4" s="44"/>
    </row>
    <row r="5" spans="1:27" ht="15.75" thickBot="1" x14ac:dyDescent="0.3">
      <c r="A5" s="9"/>
      <c r="B5" s="9"/>
      <c r="C5" s="9"/>
      <c r="D5" s="9"/>
      <c r="E5" s="9"/>
      <c r="F5" s="9"/>
      <c r="G5" s="33"/>
      <c r="H5" s="227"/>
      <c r="I5" s="227"/>
      <c r="J5" s="227"/>
      <c r="K5" s="33"/>
      <c r="L5" s="227"/>
      <c r="M5" s="227"/>
      <c r="N5" s="227"/>
      <c r="O5" s="33"/>
      <c r="P5" s="313"/>
      <c r="Q5" s="227"/>
      <c r="R5" s="227"/>
      <c r="S5" s="33"/>
      <c r="T5" s="313"/>
      <c r="U5" s="227"/>
      <c r="V5" s="227"/>
      <c r="W5" s="325"/>
      <c r="X5" s="326"/>
      <c r="Y5" s="283"/>
      <c r="Z5" s="73"/>
      <c r="AA5" s="44"/>
    </row>
    <row r="6" spans="1:27" s="7" customFormat="1" ht="3.75" customHeight="1" x14ac:dyDescent="0.2">
      <c r="A6" s="57"/>
      <c r="B6" s="57"/>
      <c r="C6" s="57"/>
      <c r="D6" s="57"/>
      <c r="E6" s="57"/>
      <c r="F6" s="57"/>
      <c r="G6" s="58"/>
      <c r="H6" s="63"/>
      <c r="I6" s="63"/>
      <c r="J6" s="63"/>
      <c r="K6" s="58"/>
      <c r="L6" s="63"/>
      <c r="M6" s="63"/>
      <c r="N6" s="63"/>
      <c r="O6" s="58"/>
      <c r="P6" s="63"/>
      <c r="Q6" s="63"/>
      <c r="R6" s="63"/>
      <c r="S6" s="58"/>
      <c r="T6" s="63"/>
      <c r="U6" s="63"/>
      <c r="V6" s="63"/>
      <c r="W6" s="39"/>
      <c r="X6" s="62"/>
      <c r="Y6" s="62"/>
      <c r="Z6" s="62"/>
      <c r="AA6" s="22"/>
    </row>
    <row r="7" spans="1:27" x14ac:dyDescent="0.25">
      <c r="A7" s="22" t="s">
        <v>51</v>
      </c>
      <c r="B7" s="22"/>
      <c r="C7" s="22"/>
      <c r="D7" s="22"/>
      <c r="E7" s="22"/>
      <c r="F7" s="22"/>
      <c r="G7" s="34"/>
      <c r="H7" s="44"/>
      <c r="I7" s="44"/>
      <c r="J7" s="44"/>
      <c r="K7" s="34"/>
      <c r="L7" s="44"/>
      <c r="M7" s="44"/>
      <c r="N7" s="44"/>
      <c r="O7" s="34"/>
      <c r="P7" s="44"/>
      <c r="Q7" s="44"/>
      <c r="R7" s="44"/>
      <c r="S7" s="34"/>
      <c r="T7" s="44"/>
      <c r="U7" s="44"/>
      <c r="V7" s="44"/>
      <c r="W7" s="34"/>
      <c r="X7" s="44"/>
      <c r="Y7" s="44"/>
      <c r="Z7" s="44"/>
      <c r="AA7" s="44"/>
    </row>
    <row r="8" spans="1:27" ht="3.75" customHeight="1" thickBot="1" x14ac:dyDescent="0.3">
      <c r="A8" s="59"/>
      <c r="B8" s="59"/>
      <c r="C8" s="59"/>
      <c r="D8" s="59"/>
      <c r="E8" s="59"/>
      <c r="F8" s="59"/>
      <c r="G8" s="60"/>
      <c r="H8" s="112"/>
      <c r="I8" s="112"/>
      <c r="J8" s="112"/>
      <c r="K8" s="60"/>
      <c r="L8" s="112"/>
      <c r="M8" s="112"/>
      <c r="N8" s="112"/>
      <c r="O8" s="60"/>
      <c r="P8" s="112"/>
      <c r="Q8" s="112"/>
      <c r="R8" s="112"/>
      <c r="S8" s="60"/>
      <c r="T8" s="112"/>
      <c r="U8" s="112"/>
      <c r="V8" s="112"/>
      <c r="W8" s="34"/>
      <c r="X8" s="44"/>
      <c r="Y8" s="44"/>
      <c r="Z8" s="44"/>
      <c r="AA8" s="44"/>
    </row>
    <row r="9" spans="1:27" s="7" customFormat="1" ht="3.75" customHeight="1" x14ac:dyDescent="0.2">
      <c r="A9" s="22"/>
      <c r="B9" s="22"/>
      <c r="C9" s="22"/>
      <c r="D9" s="22"/>
      <c r="E9" s="22"/>
      <c r="F9" s="22"/>
      <c r="G9" s="39"/>
      <c r="H9" s="62"/>
      <c r="I9" s="62"/>
      <c r="J9" s="62"/>
      <c r="K9" s="39"/>
      <c r="L9" s="62"/>
      <c r="M9" s="62"/>
      <c r="N9" s="62"/>
      <c r="O9" s="39"/>
      <c r="P9" s="62"/>
      <c r="Q9" s="62"/>
      <c r="R9" s="62"/>
      <c r="S9" s="39"/>
      <c r="T9" s="62"/>
      <c r="U9" s="62"/>
      <c r="V9" s="62"/>
      <c r="W9" s="39"/>
      <c r="X9" s="62"/>
      <c r="Y9" s="62"/>
      <c r="Z9" s="62"/>
      <c r="AA9" s="22"/>
    </row>
    <row r="10" spans="1:27" x14ac:dyDescent="0.25">
      <c r="A10" s="12" t="s">
        <v>52</v>
      </c>
      <c r="B10" s="116">
        <v>40</v>
      </c>
      <c r="C10" s="164">
        <v>108.1</v>
      </c>
      <c r="D10" s="116">
        <f>C10-E10</f>
        <v>48.8</v>
      </c>
      <c r="E10" s="116">
        <v>59.3</v>
      </c>
      <c r="F10" s="12"/>
      <c r="G10" s="164">
        <v>136.6</v>
      </c>
      <c r="H10" s="116">
        <v>60.3</v>
      </c>
      <c r="I10" s="116">
        <v>76.3</v>
      </c>
      <c r="J10" s="116"/>
      <c r="K10" s="164">
        <v>175.6</v>
      </c>
      <c r="L10" s="116">
        <v>85</v>
      </c>
      <c r="M10" s="116">
        <v>90.6</v>
      </c>
      <c r="N10" s="116"/>
      <c r="O10" s="164">
        <v>196.5</v>
      </c>
      <c r="P10" s="116">
        <v>91.9</v>
      </c>
      <c r="Q10" s="116">
        <v>104.6</v>
      </c>
      <c r="R10" s="116"/>
      <c r="S10" s="164">
        <v>284.89999999999998</v>
      </c>
      <c r="T10" s="116">
        <v>136.59999999999997</v>
      </c>
      <c r="U10" s="116">
        <v>148.30000000000001</v>
      </c>
      <c r="V10" s="116"/>
      <c r="W10" s="168"/>
      <c r="X10" s="291"/>
      <c r="Y10" s="291"/>
      <c r="Z10" s="291"/>
      <c r="AA10" s="44"/>
    </row>
    <row r="11" spans="1:27" x14ac:dyDescent="0.25">
      <c r="A11" s="44" t="s">
        <v>67</v>
      </c>
      <c r="B11" s="116">
        <v>0.6</v>
      </c>
      <c r="C11" s="164">
        <v>4.8</v>
      </c>
      <c r="D11" s="116">
        <f>C11-E11</f>
        <v>1.5</v>
      </c>
      <c r="E11" s="116">
        <v>3.3</v>
      </c>
      <c r="F11" s="44"/>
      <c r="G11" s="164">
        <v>3.2</v>
      </c>
      <c r="H11" s="116">
        <v>0.60000000000000009</v>
      </c>
      <c r="I11" s="116">
        <v>2.6</v>
      </c>
      <c r="J11" s="116"/>
      <c r="K11" s="164">
        <v>19.3</v>
      </c>
      <c r="L11" s="116">
        <v>2</v>
      </c>
      <c r="M11" s="116">
        <v>17.3</v>
      </c>
      <c r="N11" s="116"/>
      <c r="O11" s="164">
        <v>2.8</v>
      </c>
      <c r="P11" s="116">
        <v>1.9999999999999998</v>
      </c>
      <c r="Q11" s="116">
        <v>0.8</v>
      </c>
      <c r="R11" s="116"/>
      <c r="S11" s="164">
        <v>12.8</v>
      </c>
      <c r="T11" s="116">
        <v>7.4</v>
      </c>
      <c r="U11" s="116">
        <v>5.4</v>
      </c>
      <c r="V11" s="116"/>
      <c r="W11" s="168"/>
      <c r="X11" s="291"/>
      <c r="Y11" s="291"/>
      <c r="Z11" s="291"/>
      <c r="AA11" s="44"/>
    </row>
    <row r="12" spans="1:27" x14ac:dyDescent="0.25">
      <c r="A12" s="50" t="s">
        <v>53</v>
      </c>
      <c r="B12" s="170">
        <v>41</v>
      </c>
      <c r="C12" s="171">
        <v>112.9</v>
      </c>
      <c r="D12" s="170">
        <f>C12-E12</f>
        <v>50.300000000000004</v>
      </c>
      <c r="E12" s="170">
        <v>62.6</v>
      </c>
      <c r="F12" s="50"/>
      <c r="G12" s="171">
        <v>139.79999999999998</v>
      </c>
      <c r="H12" s="170">
        <v>60.9</v>
      </c>
      <c r="I12" s="170">
        <v>78.900000000000006</v>
      </c>
      <c r="J12" s="170"/>
      <c r="K12" s="171">
        <f>SUM(K10:K11)</f>
        <v>194.9</v>
      </c>
      <c r="L12" s="170">
        <v>87.000000000000014</v>
      </c>
      <c r="M12" s="170">
        <v>107.89999999999999</v>
      </c>
      <c r="N12" s="170"/>
      <c r="O12" s="171">
        <v>199.3</v>
      </c>
      <c r="P12" s="170">
        <v>93.90000000000002</v>
      </c>
      <c r="Q12" s="170">
        <v>105.39999999999999</v>
      </c>
      <c r="R12" s="170"/>
      <c r="S12" s="171">
        <v>297.7</v>
      </c>
      <c r="T12" s="170">
        <v>143.99999999999997</v>
      </c>
      <c r="U12" s="170">
        <v>153.70000000000002</v>
      </c>
      <c r="V12" s="170"/>
      <c r="W12" s="198"/>
      <c r="X12" s="327"/>
      <c r="Y12" s="327"/>
      <c r="Z12" s="327"/>
      <c r="AA12" s="44"/>
    </row>
    <row r="13" spans="1:27" x14ac:dyDescent="0.25">
      <c r="A13" s="48"/>
      <c r="B13" s="116"/>
      <c r="C13" s="164"/>
      <c r="D13" s="116"/>
      <c r="E13" s="116"/>
      <c r="F13" s="48"/>
      <c r="G13" s="164"/>
      <c r="H13" s="116"/>
      <c r="I13" s="116"/>
      <c r="J13" s="116"/>
      <c r="K13" s="164"/>
      <c r="L13" s="116"/>
      <c r="M13" s="116"/>
      <c r="N13" s="116"/>
      <c r="O13" s="164"/>
      <c r="P13" s="116"/>
      <c r="Q13" s="116"/>
      <c r="R13" s="116"/>
      <c r="S13" s="164"/>
      <c r="T13" s="116"/>
      <c r="U13" s="116"/>
      <c r="V13" s="116"/>
      <c r="W13" s="168"/>
      <c r="X13" s="291"/>
      <c r="Y13" s="291"/>
      <c r="Z13" s="291"/>
      <c r="AA13" s="44"/>
    </row>
    <row r="14" spans="1:27" x14ac:dyDescent="0.25">
      <c r="A14" s="12" t="s">
        <v>255</v>
      </c>
      <c r="B14" s="116">
        <v>19</v>
      </c>
      <c r="C14" s="164">
        <v>19.3</v>
      </c>
      <c r="D14" s="116">
        <v>19.3</v>
      </c>
      <c r="E14" s="116">
        <v>21.9</v>
      </c>
      <c r="F14" s="12"/>
      <c r="G14" s="164">
        <v>23.2</v>
      </c>
      <c r="H14" s="116">
        <v>23.2</v>
      </c>
      <c r="I14" s="116">
        <v>26.2</v>
      </c>
      <c r="J14" s="116"/>
      <c r="K14" s="164">
        <v>31</v>
      </c>
      <c r="L14" s="116">
        <v>31</v>
      </c>
      <c r="M14" s="116">
        <v>33.9</v>
      </c>
      <c r="N14" s="116"/>
      <c r="O14" s="164">
        <v>34.6</v>
      </c>
      <c r="P14" s="116">
        <v>34.6</v>
      </c>
      <c r="Q14" s="116">
        <v>34.200000000000003</v>
      </c>
      <c r="R14" s="116"/>
      <c r="S14" s="164">
        <v>46.8</v>
      </c>
      <c r="T14" s="116">
        <v>46.8</v>
      </c>
      <c r="U14" s="116">
        <v>50.5</v>
      </c>
      <c r="V14" s="116"/>
      <c r="W14" s="168"/>
      <c r="X14" s="291"/>
      <c r="Y14" s="291"/>
      <c r="Z14" s="291"/>
      <c r="AA14" s="44"/>
    </row>
    <row r="15" spans="1:27" x14ac:dyDescent="0.25">
      <c r="A15" s="12" t="s">
        <v>256</v>
      </c>
      <c r="B15" s="116">
        <v>19.3</v>
      </c>
      <c r="C15" s="164">
        <v>21.7</v>
      </c>
      <c r="D15" s="116">
        <v>20.3</v>
      </c>
      <c r="E15" s="116">
        <v>23.2</v>
      </c>
      <c r="F15" s="12"/>
      <c r="G15" s="164">
        <v>26.8</v>
      </c>
      <c r="H15" s="116">
        <v>24.5</v>
      </c>
      <c r="I15" s="116">
        <v>29.9</v>
      </c>
      <c r="J15" s="116"/>
      <c r="K15" s="164">
        <v>33.300211929646345</v>
      </c>
      <c r="L15" s="116">
        <v>33.200000000000003</v>
      </c>
      <c r="M15" s="116">
        <v>35.200000000000003</v>
      </c>
      <c r="N15" s="116"/>
      <c r="O15" s="164">
        <v>36.633456772933805</v>
      </c>
      <c r="P15" s="116">
        <v>34.700000000000003</v>
      </c>
      <c r="Q15" s="116">
        <v>40.799999999999997</v>
      </c>
      <c r="R15" s="116"/>
      <c r="S15" s="164">
        <v>51.035862110717488</v>
      </c>
      <c r="T15" s="116">
        <v>50.2</v>
      </c>
      <c r="U15" s="116">
        <v>55</v>
      </c>
      <c r="V15" s="116"/>
      <c r="W15" s="168"/>
      <c r="X15" s="291"/>
      <c r="Y15" s="291"/>
      <c r="Z15" s="291"/>
      <c r="AA15" s="44"/>
    </row>
    <row r="16" spans="1:27" x14ac:dyDescent="0.25">
      <c r="A16" s="12" t="s">
        <v>98</v>
      </c>
      <c r="B16" s="116">
        <v>-1.8</v>
      </c>
      <c r="C16" s="164">
        <v>-4.7</v>
      </c>
      <c r="D16" s="116">
        <v>-2.5</v>
      </c>
      <c r="E16" s="116">
        <v>-2.2000000000000002</v>
      </c>
      <c r="F16" s="12"/>
      <c r="G16" s="164">
        <v>-2.6</v>
      </c>
      <c r="H16" s="116">
        <v>-1.5</v>
      </c>
      <c r="I16" s="116">
        <v>-1.1000000000000001</v>
      </c>
      <c r="J16" s="116"/>
      <c r="K16" s="164">
        <v>-4.4013820097700824</v>
      </c>
      <c r="L16" s="116">
        <v>-2.2000000000000006</v>
      </c>
      <c r="M16" s="116">
        <v>-2.2000000000000002</v>
      </c>
      <c r="N16" s="116"/>
      <c r="O16" s="164">
        <v>-10.6</v>
      </c>
      <c r="P16" s="116">
        <v>-2.0999999999999996</v>
      </c>
      <c r="Q16" s="116">
        <v>-8.5</v>
      </c>
      <c r="R16" s="116"/>
      <c r="S16" s="164">
        <v>-11.1</v>
      </c>
      <c r="T16" s="116">
        <v>-3.5</v>
      </c>
      <c r="U16" s="116">
        <v>-7.6</v>
      </c>
      <c r="V16" s="116"/>
      <c r="W16" s="168"/>
      <c r="X16" s="291"/>
      <c r="Y16" s="291"/>
      <c r="Z16" s="291"/>
      <c r="AA16" s="44"/>
    </row>
    <row r="17" spans="1:27" x14ac:dyDescent="0.25">
      <c r="A17" s="148" t="s">
        <v>173</v>
      </c>
      <c r="B17" s="116">
        <v>1</v>
      </c>
      <c r="C17" s="164">
        <v>1.7</v>
      </c>
      <c r="D17" s="116">
        <v>0.5</v>
      </c>
      <c r="E17" s="116">
        <v>1.2</v>
      </c>
      <c r="F17" s="148"/>
      <c r="G17" s="164">
        <v>-4.5</v>
      </c>
      <c r="H17" s="116">
        <v>-1.5</v>
      </c>
      <c r="I17" s="116">
        <v>-3.7</v>
      </c>
      <c r="J17" s="116"/>
      <c r="K17" s="164">
        <v>1.4</v>
      </c>
      <c r="L17" s="116">
        <v>0.39999999999999991</v>
      </c>
      <c r="M17" s="116">
        <v>1</v>
      </c>
      <c r="N17" s="116"/>
      <c r="O17" s="164">
        <v>0.9</v>
      </c>
      <c r="P17" s="116">
        <v>3.8</v>
      </c>
      <c r="Q17" s="116">
        <v>-2.9</v>
      </c>
      <c r="R17" s="116"/>
      <c r="S17" s="164">
        <v>5.9</v>
      </c>
      <c r="T17" s="116">
        <v>1.9000000000000004</v>
      </c>
      <c r="U17" s="116">
        <v>4</v>
      </c>
      <c r="V17" s="116"/>
      <c r="W17" s="168"/>
      <c r="X17" s="291"/>
      <c r="Y17" s="291"/>
      <c r="Z17" s="291"/>
      <c r="AA17" s="44"/>
    </row>
    <row r="18" spans="1:27" x14ac:dyDescent="0.25">
      <c r="A18" s="150" t="s">
        <v>174</v>
      </c>
      <c r="B18" s="175">
        <v>0.6</v>
      </c>
      <c r="C18" s="176">
        <v>-1</v>
      </c>
      <c r="D18" s="175">
        <v>-0.7</v>
      </c>
      <c r="E18" s="175">
        <v>-0.3</v>
      </c>
      <c r="F18" s="150"/>
      <c r="G18" s="176">
        <v>-0.5</v>
      </c>
      <c r="H18" s="175">
        <v>-0.5</v>
      </c>
      <c r="I18" s="175">
        <v>0</v>
      </c>
      <c r="J18" s="175"/>
      <c r="K18" s="176">
        <v>0.1</v>
      </c>
      <c r="L18" s="175">
        <v>-0.8</v>
      </c>
      <c r="M18" s="175">
        <v>0.9</v>
      </c>
      <c r="N18" s="175"/>
      <c r="O18" s="176">
        <v>-1.9</v>
      </c>
      <c r="P18" s="175">
        <v>-0.89999999999999991</v>
      </c>
      <c r="Q18" s="175">
        <v>-1</v>
      </c>
      <c r="R18" s="175"/>
      <c r="S18" s="176">
        <v>-0.6</v>
      </c>
      <c r="T18" s="175">
        <v>-0.19999999999999996</v>
      </c>
      <c r="U18" s="175">
        <v>-0.4</v>
      </c>
      <c r="V18" s="175"/>
      <c r="W18" s="168"/>
      <c r="X18" s="291"/>
      <c r="Y18" s="291"/>
      <c r="Z18" s="291"/>
      <c r="AA18" s="44"/>
    </row>
    <row r="19" spans="1:27" x14ac:dyDescent="0.25">
      <c r="A19" s="138"/>
      <c r="B19" s="116"/>
      <c r="C19" s="164"/>
      <c r="D19" s="116"/>
      <c r="E19" s="116"/>
      <c r="F19" s="138"/>
      <c r="G19" s="164"/>
      <c r="H19" s="116"/>
      <c r="I19" s="116"/>
      <c r="J19" s="116"/>
      <c r="K19" s="164"/>
      <c r="L19" s="116"/>
      <c r="M19" s="116"/>
      <c r="N19" s="116"/>
      <c r="O19" s="164"/>
      <c r="P19" s="116"/>
      <c r="Q19" s="116"/>
      <c r="R19" s="116"/>
      <c r="S19" s="164"/>
      <c r="T19" s="116"/>
      <c r="U19" s="116"/>
      <c r="V19" s="116"/>
      <c r="W19" s="168"/>
      <c r="X19" s="291"/>
      <c r="Y19" s="291"/>
      <c r="Z19" s="291"/>
      <c r="AA19" s="44"/>
    </row>
    <row r="20" spans="1:27" x14ac:dyDescent="0.25">
      <c r="A20" s="48" t="s">
        <v>99</v>
      </c>
      <c r="B20" s="116">
        <v>42.2</v>
      </c>
      <c r="C20" s="164">
        <v>52.03</v>
      </c>
      <c r="D20" s="116">
        <v>49.9</v>
      </c>
      <c r="E20" s="116">
        <v>54</v>
      </c>
      <c r="F20" s="48"/>
      <c r="G20" s="164">
        <v>52.203258493175895</v>
      </c>
      <c r="H20" s="116">
        <v>50.3</v>
      </c>
      <c r="I20" s="116">
        <v>52.9</v>
      </c>
      <c r="J20" s="116"/>
      <c r="K20" s="164">
        <v>58.528156040498168</v>
      </c>
      <c r="L20" s="116">
        <v>52.4</v>
      </c>
      <c r="M20" s="116">
        <v>61.2</v>
      </c>
      <c r="N20" s="116"/>
      <c r="O20" s="164">
        <v>54.403820320677589</v>
      </c>
      <c r="P20" s="161">
        <v>54.1</v>
      </c>
      <c r="Q20" s="116">
        <v>51.7</v>
      </c>
      <c r="R20" s="116"/>
      <c r="S20" s="164">
        <v>58.331531532507064</v>
      </c>
      <c r="T20" s="161">
        <v>57.4</v>
      </c>
      <c r="U20" s="116">
        <v>55.9</v>
      </c>
      <c r="V20" s="116"/>
      <c r="W20" s="168"/>
      <c r="X20" s="291"/>
      <c r="Y20" s="291"/>
      <c r="Z20" s="291"/>
      <c r="AA20" s="44"/>
    </row>
    <row r="21" spans="1:27" x14ac:dyDescent="0.25">
      <c r="A21" s="61" t="s">
        <v>100</v>
      </c>
      <c r="B21" s="175">
        <v>41.6</v>
      </c>
      <c r="C21" s="176">
        <v>49.7</v>
      </c>
      <c r="D21" s="175">
        <v>48.1</v>
      </c>
      <c r="E21" s="175">
        <v>51.1</v>
      </c>
      <c r="F21" s="61"/>
      <c r="G21" s="176">
        <v>51</v>
      </c>
      <c r="H21" s="175">
        <v>49.8</v>
      </c>
      <c r="I21" s="175">
        <v>51.1</v>
      </c>
      <c r="J21" s="175"/>
      <c r="K21" s="176">
        <v>52.7</v>
      </c>
      <c r="L21" s="175">
        <v>51.2</v>
      </c>
      <c r="M21" s="175">
        <v>51.4</v>
      </c>
      <c r="N21" s="175"/>
      <c r="O21" s="176">
        <v>53.6</v>
      </c>
      <c r="P21" s="187">
        <v>52.9</v>
      </c>
      <c r="Q21" s="175">
        <v>51.3</v>
      </c>
      <c r="R21" s="175"/>
      <c r="S21" s="176">
        <v>55.8</v>
      </c>
      <c r="T21" s="187">
        <v>54.4</v>
      </c>
      <c r="U21" s="175">
        <v>53.9</v>
      </c>
      <c r="V21" s="175"/>
      <c r="W21" s="168"/>
      <c r="X21" s="291"/>
      <c r="Y21" s="291"/>
      <c r="Z21" s="291"/>
      <c r="AA21" s="44"/>
    </row>
    <row r="22" spans="1:27" x14ac:dyDescent="0.25">
      <c r="A22" s="48"/>
      <c r="B22" s="48"/>
      <c r="C22" s="48"/>
      <c r="D22" s="48"/>
      <c r="E22" s="48"/>
      <c r="F22" s="48"/>
      <c r="G22" s="164"/>
      <c r="H22" s="299"/>
      <c r="I22" s="116"/>
      <c r="J22" s="116"/>
      <c r="K22" s="164"/>
      <c r="L22" s="299"/>
      <c r="M22" s="116"/>
      <c r="N22" s="116"/>
      <c r="O22" s="164"/>
      <c r="P22" s="299"/>
      <c r="Q22" s="116"/>
      <c r="R22" s="116"/>
      <c r="S22" s="164"/>
      <c r="T22" s="299"/>
      <c r="U22" s="116"/>
      <c r="V22" s="116"/>
      <c r="W22" s="168"/>
      <c r="X22" s="291"/>
      <c r="Y22" s="291"/>
      <c r="Z22" s="291"/>
      <c r="AA22" s="44"/>
    </row>
    <row r="23" spans="1:27" x14ac:dyDescent="0.25">
      <c r="A23" s="48"/>
      <c r="B23" s="48"/>
      <c r="C23" s="48"/>
      <c r="D23" s="48"/>
      <c r="E23" s="48"/>
      <c r="F23" s="48"/>
      <c r="G23" s="164"/>
      <c r="H23" s="300"/>
      <c r="I23" s="164"/>
      <c r="J23" s="164"/>
      <c r="K23" s="164"/>
      <c r="L23" s="300"/>
      <c r="M23" s="164"/>
      <c r="N23" s="116"/>
      <c r="O23" s="164"/>
      <c r="P23" s="300"/>
      <c r="Q23" s="164"/>
      <c r="R23" s="116"/>
      <c r="S23" s="164"/>
      <c r="T23" s="300"/>
      <c r="U23" s="164"/>
      <c r="V23" s="116"/>
      <c r="W23" s="168"/>
      <c r="X23" s="168"/>
      <c r="Y23" s="168"/>
      <c r="Z23" s="291"/>
      <c r="AA23" s="44"/>
    </row>
    <row r="24" spans="1:27" ht="15.75" thickBot="1" x14ac:dyDescent="0.3">
      <c r="A24" s="48"/>
      <c r="B24" s="48"/>
      <c r="C24" s="48"/>
      <c r="D24" s="48"/>
      <c r="E24" s="48"/>
      <c r="F24" s="48"/>
      <c r="G24" s="177"/>
      <c r="H24" s="135"/>
      <c r="I24" s="135"/>
      <c r="J24" s="135"/>
      <c r="K24" s="177"/>
      <c r="L24" s="135"/>
      <c r="M24" s="135"/>
      <c r="N24" s="135"/>
      <c r="O24" s="177"/>
      <c r="P24" s="135"/>
      <c r="Q24" s="135"/>
      <c r="R24" s="135"/>
      <c r="S24" s="177"/>
      <c r="T24" s="135"/>
      <c r="U24" s="135"/>
      <c r="V24" s="135"/>
      <c r="W24" s="328"/>
      <c r="X24" s="165"/>
      <c r="Y24" s="165"/>
      <c r="Z24" s="165"/>
      <c r="AA24" s="44"/>
    </row>
    <row r="25" spans="1:27" s="7" customFormat="1" ht="3.75" customHeight="1" x14ac:dyDescent="0.2">
      <c r="A25" s="78"/>
      <c r="B25" s="78"/>
      <c r="C25" s="78"/>
      <c r="D25" s="78"/>
      <c r="E25" s="78"/>
      <c r="F25" s="78"/>
      <c r="G25" s="179"/>
      <c r="H25" s="178"/>
      <c r="I25" s="178"/>
      <c r="J25" s="178"/>
      <c r="K25" s="179"/>
      <c r="L25" s="178"/>
      <c r="M25" s="178"/>
      <c r="N25" s="178"/>
      <c r="O25" s="179"/>
      <c r="P25" s="178"/>
      <c r="Q25" s="178"/>
      <c r="R25" s="178"/>
      <c r="S25" s="179"/>
      <c r="T25" s="178"/>
      <c r="U25" s="178"/>
      <c r="V25" s="178"/>
      <c r="W25" s="184"/>
      <c r="X25" s="183"/>
      <c r="Y25" s="183"/>
      <c r="Z25" s="183"/>
      <c r="AA25" s="22"/>
    </row>
    <row r="26" spans="1:27" x14ac:dyDescent="0.25">
      <c r="A26" s="22" t="s">
        <v>283</v>
      </c>
      <c r="B26" s="22"/>
      <c r="C26" s="22"/>
      <c r="D26" s="22"/>
      <c r="E26" s="22"/>
      <c r="F26" s="22"/>
      <c r="G26" s="180"/>
      <c r="H26" s="165"/>
      <c r="I26" s="165"/>
      <c r="J26" s="165"/>
      <c r="K26" s="180"/>
      <c r="L26" s="165"/>
      <c r="M26" s="165"/>
      <c r="N26" s="165"/>
      <c r="O26" s="180"/>
      <c r="P26" s="165"/>
      <c r="Q26" s="165"/>
      <c r="R26" s="165"/>
      <c r="S26" s="180"/>
      <c r="T26" s="165"/>
      <c r="U26" s="165"/>
      <c r="V26" s="165"/>
      <c r="W26" s="180"/>
      <c r="X26" s="165"/>
      <c r="Y26" s="165"/>
      <c r="Z26" s="165"/>
      <c r="AA26" s="44"/>
    </row>
    <row r="27" spans="1:27" ht="3.75" customHeight="1" thickBot="1" x14ac:dyDescent="0.3">
      <c r="A27" s="59"/>
      <c r="B27" s="59"/>
      <c r="C27" s="59"/>
      <c r="D27" s="59"/>
      <c r="E27" s="59"/>
      <c r="F27" s="59"/>
      <c r="G27" s="182"/>
      <c r="H27" s="181"/>
      <c r="I27" s="181"/>
      <c r="J27" s="181"/>
      <c r="K27" s="182"/>
      <c r="L27" s="181"/>
      <c r="M27" s="181"/>
      <c r="N27" s="181"/>
      <c r="O27" s="182"/>
      <c r="P27" s="181"/>
      <c r="Q27" s="181"/>
      <c r="R27" s="181"/>
      <c r="S27" s="182"/>
      <c r="T27" s="181"/>
      <c r="U27" s="181"/>
      <c r="V27" s="181"/>
      <c r="W27" s="180"/>
      <c r="X27" s="165"/>
      <c r="Y27" s="165"/>
      <c r="Z27" s="165"/>
      <c r="AA27" s="44"/>
    </row>
    <row r="28" spans="1:27" s="7" customFormat="1" ht="3.75" customHeight="1" x14ac:dyDescent="0.2">
      <c r="A28" s="22"/>
      <c r="B28" s="22"/>
      <c r="C28" s="22"/>
      <c r="D28" s="22"/>
      <c r="E28" s="22"/>
      <c r="F28" s="22"/>
      <c r="G28" s="184"/>
      <c r="H28" s="183"/>
      <c r="I28" s="183"/>
      <c r="J28" s="183"/>
      <c r="K28" s="184"/>
      <c r="L28" s="183"/>
      <c r="M28" s="183"/>
      <c r="N28" s="183"/>
      <c r="O28" s="184"/>
      <c r="P28" s="183"/>
      <c r="Q28" s="183"/>
      <c r="R28" s="183"/>
      <c r="S28" s="184"/>
      <c r="T28" s="183"/>
      <c r="U28" s="183"/>
      <c r="V28" s="183"/>
      <c r="W28" s="184"/>
      <c r="X28" s="183"/>
      <c r="Y28" s="183"/>
      <c r="Z28" s="183"/>
      <c r="AA28" s="22"/>
    </row>
    <row r="29" spans="1:27" x14ac:dyDescent="0.25">
      <c r="A29" s="12" t="s">
        <v>52</v>
      </c>
      <c r="B29" s="116">
        <v>1.6</v>
      </c>
      <c r="C29" s="164">
        <v>16.3</v>
      </c>
      <c r="D29" s="116">
        <v>7.6000000000000014</v>
      </c>
      <c r="E29" s="116">
        <v>8.6999999999999993</v>
      </c>
      <c r="F29" s="12"/>
      <c r="G29" s="164">
        <v>25.2</v>
      </c>
      <c r="H29" s="116">
        <v>10.6</v>
      </c>
      <c r="I29" s="116">
        <v>14.6</v>
      </c>
      <c r="J29" s="116"/>
      <c r="K29" s="164">
        <v>32.4</v>
      </c>
      <c r="L29" s="116">
        <v>15.2</v>
      </c>
      <c r="M29" s="116">
        <v>17.2</v>
      </c>
      <c r="N29" s="116"/>
      <c r="O29" s="164">
        <v>33.9</v>
      </c>
      <c r="P29" s="116">
        <v>15.5</v>
      </c>
      <c r="Q29" s="116">
        <v>18.399999999999999</v>
      </c>
      <c r="R29" s="116"/>
      <c r="S29" s="164">
        <v>32.200000000000003</v>
      </c>
      <c r="T29" s="116">
        <v>14.800000000000004</v>
      </c>
      <c r="U29" s="116">
        <v>17.399999999999999</v>
      </c>
      <c r="V29" s="116"/>
      <c r="W29" s="168"/>
      <c r="X29" s="291"/>
      <c r="Y29" s="291"/>
      <c r="Z29" s="291"/>
      <c r="AA29" s="44"/>
    </row>
    <row r="30" spans="1:27" x14ac:dyDescent="0.25">
      <c r="A30" s="44" t="s">
        <v>67</v>
      </c>
      <c r="B30" s="169">
        <v>0</v>
      </c>
      <c r="C30" s="164">
        <v>0</v>
      </c>
      <c r="D30" s="169">
        <v>0</v>
      </c>
      <c r="E30" s="169">
        <v>0</v>
      </c>
      <c r="F30" s="44"/>
      <c r="G30" s="164">
        <v>0</v>
      </c>
      <c r="H30" s="169">
        <v>0</v>
      </c>
      <c r="I30" s="169">
        <v>0</v>
      </c>
      <c r="J30" s="169"/>
      <c r="K30" s="164">
        <v>0</v>
      </c>
      <c r="L30" s="169">
        <v>0</v>
      </c>
      <c r="M30" s="169">
        <v>0</v>
      </c>
      <c r="N30" s="169"/>
      <c r="O30" s="164">
        <v>0</v>
      </c>
      <c r="P30" s="116">
        <v>0</v>
      </c>
      <c r="Q30" s="169">
        <v>0</v>
      </c>
      <c r="R30" s="169"/>
      <c r="S30" s="167">
        <v>0</v>
      </c>
      <c r="T30" s="169">
        <v>0</v>
      </c>
      <c r="U30" s="169">
        <v>0</v>
      </c>
      <c r="V30" s="169"/>
      <c r="W30" s="202"/>
      <c r="X30" s="329"/>
      <c r="Y30" s="329"/>
      <c r="Z30" s="329"/>
      <c r="AA30" s="44"/>
    </row>
    <row r="31" spans="1:27" x14ac:dyDescent="0.25">
      <c r="A31" s="50" t="s">
        <v>53</v>
      </c>
      <c r="B31" s="170">
        <v>1.6</v>
      </c>
      <c r="C31" s="171">
        <v>16.3</v>
      </c>
      <c r="D31" s="170">
        <v>7.6000000000000014</v>
      </c>
      <c r="E31" s="170">
        <v>8.6999999999999993</v>
      </c>
      <c r="F31" s="50"/>
      <c r="G31" s="171">
        <v>25.2</v>
      </c>
      <c r="H31" s="170">
        <v>10.6</v>
      </c>
      <c r="I31" s="170">
        <v>14.6</v>
      </c>
      <c r="J31" s="170"/>
      <c r="K31" s="171">
        <v>32.4</v>
      </c>
      <c r="L31" s="170">
        <v>15.2</v>
      </c>
      <c r="M31" s="170">
        <v>17.2</v>
      </c>
      <c r="N31" s="170"/>
      <c r="O31" s="171">
        <v>33.9</v>
      </c>
      <c r="P31" s="170">
        <v>15.5</v>
      </c>
      <c r="Q31" s="170">
        <v>18.399999999999999</v>
      </c>
      <c r="R31" s="170"/>
      <c r="S31" s="171">
        <v>32.200000000000003</v>
      </c>
      <c r="T31" s="170">
        <v>14.800000000000004</v>
      </c>
      <c r="U31" s="170">
        <v>17.399999999999999</v>
      </c>
      <c r="V31" s="170"/>
      <c r="W31" s="198"/>
      <c r="X31" s="327"/>
      <c r="Y31" s="327"/>
      <c r="Z31" s="327"/>
      <c r="AA31" s="44"/>
    </row>
    <row r="32" spans="1:27" x14ac:dyDescent="0.25">
      <c r="A32" s="48"/>
      <c r="B32" s="48"/>
      <c r="C32" s="164"/>
      <c r="D32" s="116"/>
      <c r="E32" s="116"/>
      <c r="F32" s="48"/>
      <c r="G32" s="164"/>
      <c r="H32" s="116"/>
      <c r="I32" s="116"/>
      <c r="J32" s="116"/>
      <c r="K32" s="164"/>
      <c r="L32" s="116"/>
      <c r="M32" s="116"/>
      <c r="N32" s="116"/>
      <c r="O32" s="164"/>
      <c r="P32" s="116"/>
      <c r="Q32" s="116"/>
      <c r="R32" s="116"/>
      <c r="S32" s="164"/>
      <c r="T32" s="116"/>
      <c r="U32" s="116"/>
      <c r="V32" s="116"/>
      <c r="W32" s="168"/>
      <c r="X32" s="291"/>
      <c r="Y32" s="291"/>
      <c r="Z32" s="291"/>
      <c r="AA32" s="44"/>
    </row>
    <row r="33" spans="1:27" x14ac:dyDescent="0.25">
      <c r="A33" s="12" t="s">
        <v>74</v>
      </c>
      <c r="B33" s="302" t="s">
        <v>32</v>
      </c>
      <c r="C33" s="164">
        <v>44.500000000000007</v>
      </c>
      <c r="D33" s="116">
        <v>44.500000000000007</v>
      </c>
      <c r="E33" s="116">
        <v>46.1</v>
      </c>
      <c r="F33" s="12"/>
      <c r="G33" s="164">
        <v>51.800000000000004</v>
      </c>
      <c r="H33" s="116">
        <v>51.800000000000004</v>
      </c>
      <c r="I33" s="116">
        <v>56.1</v>
      </c>
      <c r="J33" s="116"/>
      <c r="K33" s="164">
        <v>68.015974475763358</v>
      </c>
      <c r="L33" s="116">
        <v>68</v>
      </c>
      <c r="M33" s="116">
        <v>91.2</v>
      </c>
      <c r="N33" s="116"/>
      <c r="O33" s="164">
        <v>86.1</v>
      </c>
      <c r="P33" s="116">
        <v>86.1</v>
      </c>
      <c r="Q33" s="116">
        <v>83.9</v>
      </c>
      <c r="R33" s="116"/>
      <c r="S33" s="164">
        <v>84.3</v>
      </c>
      <c r="T33" s="116">
        <v>84.3</v>
      </c>
      <c r="U33" s="116">
        <v>84</v>
      </c>
      <c r="V33" s="116"/>
      <c r="W33" s="168"/>
      <c r="X33" s="291"/>
      <c r="Y33" s="291"/>
      <c r="Z33" s="291"/>
      <c r="AA33" s="44"/>
    </row>
    <row r="34" spans="1:27" x14ac:dyDescent="0.25">
      <c r="A34" s="12" t="s">
        <v>75</v>
      </c>
      <c r="B34" s="302" t="s">
        <v>32</v>
      </c>
      <c r="C34" s="164">
        <v>46.9</v>
      </c>
      <c r="D34" s="116">
        <v>45</v>
      </c>
      <c r="E34" s="116">
        <v>48.7</v>
      </c>
      <c r="F34" s="12"/>
      <c r="G34" s="164">
        <v>58.610908066592444</v>
      </c>
      <c r="H34" s="116">
        <v>53.5</v>
      </c>
      <c r="I34" s="116">
        <v>63.4</v>
      </c>
      <c r="J34" s="116"/>
      <c r="K34" s="164">
        <v>81.178986926269801</v>
      </c>
      <c r="L34" s="116">
        <v>75.3</v>
      </c>
      <c r="M34" s="116">
        <v>88.4</v>
      </c>
      <c r="N34" s="116"/>
      <c r="O34" s="164">
        <v>83.4</v>
      </c>
      <c r="P34" s="116">
        <v>85</v>
      </c>
      <c r="Q34" s="116">
        <v>82</v>
      </c>
      <c r="R34" s="116"/>
      <c r="S34" s="164">
        <v>83</v>
      </c>
      <c r="T34" s="116">
        <v>84.7</v>
      </c>
      <c r="U34" s="116">
        <v>81.400000000000006</v>
      </c>
      <c r="V34" s="116"/>
      <c r="W34" s="168"/>
      <c r="X34" s="291"/>
      <c r="Y34" s="291"/>
      <c r="Z34" s="291"/>
      <c r="AA34" s="44"/>
    </row>
    <row r="35" spans="1:27" x14ac:dyDescent="0.25">
      <c r="A35" s="12" t="s">
        <v>98</v>
      </c>
      <c r="B35" s="302" t="s">
        <v>32</v>
      </c>
      <c r="C35" s="164">
        <v>-7.8</v>
      </c>
      <c r="D35" s="116">
        <v>-0.9</v>
      </c>
      <c r="E35" s="116">
        <v>-6.9</v>
      </c>
      <c r="F35" s="12"/>
      <c r="G35" s="164">
        <v>-6</v>
      </c>
      <c r="H35" s="116">
        <v>-3.5</v>
      </c>
      <c r="I35" s="116">
        <v>-2.5</v>
      </c>
      <c r="J35" s="116"/>
      <c r="K35" s="164">
        <v>-20.487470808504604</v>
      </c>
      <c r="L35" s="116">
        <v>-21.3</v>
      </c>
      <c r="M35" s="116">
        <v>0.8</v>
      </c>
      <c r="N35" s="116"/>
      <c r="O35" s="164">
        <v>-0.4</v>
      </c>
      <c r="P35" s="116">
        <v>-3</v>
      </c>
      <c r="Q35" s="116">
        <v>2.6</v>
      </c>
      <c r="R35" s="116"/>
      <c r="S35" s="164">
        <v>1.1000000000000001</v>
      </c>
      <c r="T35" s="116">
        <v>-1.2999999999999998</v>
      </c>
      <c r="U35" s="116">
        <v>2.4</v>
      </c>
      <c r="V35" s="116"/>
      <c r="W35" s="168"/>
      <c r="X35" s="291"/>
      <c r="Y35" s="291"/>
      <c r="Z35" s="291"/>
      <c r="AA35" s="44"/>
    </row>
    <row r="36" spans="1:27" x14ac:dyDescent="0.25">
      <c r="A36" s="148" t="s">
        <v>173</v>
      </c>
      <c r="B36" s="302" t="s">
        <v>32</v>
      </c>
      <c r="C36" s="164">
        <v>3</v>
      </c>
      <c r="D36" s="116">
        <v>1.1000000000000001</v>
      </c>
      <c r="E36" s="116">
        <v>1.9</v>
      </c>
      <c r="F36" s="148"/>
      <c r="G36" s="164">
        <v>-8.8000000000000007</v>
      </c>
      <c r="H36" s="116">
        <v>-0.1</v>
      </c>
      <c r="I36" s="116">
        <v>-8.6999999999999993</v>
      </c>
      <c r="J36" s="116"/>
      <c r="K36" s="164">
        <v>3.86242568974414</v>
      </c>
      <c r="L36" s="116">
        <v>1</v>
      </c>
      <c r="M36" s="116">
        <v>2.9</v>
      </c>
      <c r="N36" s="116"/>
      <c r="O36" s="164">
        <v>3.9</v>
      </c>
      <c r="P36" s="116">
        <v>5.6</v>
      </c>
      <c r="Q36" s="116">
        <v>-1.7</v>
      </c>
      <c r="R36" s="116"/>
      <c r="S36" s="164">
        <v>9</v>
      </c>
      <c r="T36" s="116">
        <v>2.7</v>
      </c>
      <c r="U36" s="116">
        <v>6.3</v>
      </c>
      <c r="V36" s="116"/>
      <c r="W36" s="168"/>
      <c r="X36" s="291"/>
      <c r="Y36" s="291"/>
      <c r="Z36" s="291"/>
      <c r="AA36" s="44"/>
    </row>
    <row r="37" spans="1:27" x14ac:dyDescent="0.25">
      <c r="A37" s="150" t="s">
        <v>174</v>
      </c>
      <c r="B37" s="343" t="s">
        <v>32</v>
      </c>
      <c r="C37" s="176">
        <v>-2.5</v>
      </c>
      <c r="D37" s="175">
        <v>-1.8</v>
      </c>
      <c r="E37" s="175">
        <v>-0.7</v>
      </c>
      <c r="F37" s="150"/>
      <c r="G37" s="176">
        <v>-1.4</v>
      </c>
      <c r="H37" s="175">
        <v>-0.7</v>
      </c>
      <c r="I37" s="175">
        <v>-0.7</v>
      </c>
      <c r="J37" s="175"/>
      <c r="K37" s="176">
        <v>-1.507230541945997</v>
      </c>
      <c r="L37" s="175">
        <v>-2.9</v>
      </c>
      <c r="M37" s="175">
        <v>1.4</v>
      </c>
      <c r="N37" s="175"/>
      <c r="O37" s="176">
        <v>-1.7</v>
      </c>
      <c r="P37" s="175">
        <v>-0.39999999999999991</v>
      </c>
      <c r="Q37" s="175">
        <v>-1.3</v>
      </c>
      <c r="R37" s="175"/>
      <c r="S37" s="176">
        <v>-1.9</v>
      </c>
      <c r="T37" s="175">
        <v>-1.0999999999999999</v>
      </c>
      <c r="U37" s="175">
        <v>-0.8</v>
      </c>
      <c r="V37" s="175"/>
      <c r="W37" s="168"/>
      <c r="X37" s="291"/>
      <c r="Y37" s="291"/>
      <c r="Z37" s="291"/>
      <c r="AA37" s="44"/>
    </row>
    <row r="38" spans="1:27" x14ac:dyDescent="0.25">
      <c r="A38" s="138"/>
      <c r="B38" s="138"/>
      <c r="C38" s="164"/>
      <c r="D38" s="116"/>
      <c r="E38" s="116"/>
      <c r="F38" s="138"/>
      <c r="G38" s="164"/>
      <c r="H38" s="116"/>
      <c r="I38" s="116"/>
      <c r="J38" s="116"/>
      <c r="K38" s="164"/>
      <c r="L38" s="116"/>
      <c r="M38" s="116"/>
      <c r="N38" s="116"/>
      <c r="O38" s="164"/>
      <c r="P38" s="116"/>
      <c r="Q38" s="116"/>
      <c r="R38" s="116"/>
      <c r="S38" s="164"/>
      <c r="T38" s="116"/>
      <c r="U38" s="116"/>
      <c r="V38" s="116"/>
      <c r="W38" s="168"/>
      <c r="X38" s="291"/>
      <c r="Y38" s="291"/>
      <c r="Z38" s="291"/>
      <c r="AA38" s="44"/>
    </row>
    <row r="39" spans="1:27" x14ac:dyDescent="0.25">
      <c r="A39" s="64" t="s">
        <v>100</v>
      </c>
      <c r="B39" s="343" t="s">
        <v>32</v>
      </c>
      <c r="C39" s="186">
        <v>3.5</v>
      </c>
      <c r="D39" s="185">
        <v>3.4</v>
      </c>
      <c r="E39" s="185">
        <v>3.6</v>
      </c>
      <c r="F39" s="64"/>
      <c r="G39" s="186">
        <v>4.3</v>
      </c>
      <c r="H39" s="185">
        <v>4</v>
      </c>
      <c r="I39" s="185">
        <v>4.5999999999999996</v>
      </c>
      <c r="J39" s="185"/>
      <c r="K39" s="186">
        <v>4.0034990864714635</v>
      </c>
      <c r="L39" s="185">
        <v>4.0616847967612877</v>
      </c>
      <c r="M39" s="185">
        <v>3.9</v>
      </c>
      <c r="N39" s="185"/>
      <c r="O39" s="186">
        <v>4.0999999999999996</v>
      </c>
      <c r="P39" s="217">
        <v>3.6</v>
      </c>
      <c r="Q39" s="185">
        <v>4.5</v>
      </c>
      <c r="R39" s="185"/>
      <c r="S39" s="186">
        <v>3.9</v>
      </c>
      <c r="T39" s="217">
        <v>3.5</v>
      </c>
      <c r="U39" s="185">
        <v>4.3</v>
      </c>
      <c r="V39" s="185"/>
      <c r="W39" s="168"/>
      <c r="X39" s="291"/>
      <c r="Y39" s="291"/>
      <c r="Z39" s="291"/>
      <c r="AA39" s="44"/>
    </row>
    <row r="40" spans="1:27" x14ac:dyDescent="0.25">
      <c r="H40" s="48"/>
      <c r="I40" s="48"/>
      <c r="J40" s="48"/>
      <c r="L40" s="48"/>
      <c r="M40" s="48"/>
      <c r="N40" s="48"/>
      <c r="P40" s="48"/>
      <c r="Q40" s="48"/>
      <c r="R40" s="48"/>
      <c r="T40" s="48"/>
      <c r="U40" s="48"/>
      <c r="V40" s="48"/>
      <c r="X40" s="48"/>
      <c r="Y40" s="48"/>
      <c r="Z40" s="48"/>
      <c r="AA40" s="48"/>
    </row>
    <row r="41" spans="1:27" ht="31.5" customHeight="1" x14ac:dyDescent="0.25">
      <c r="A41" s="350" t="s">
        <v>254</v>
      </c>
      <c r="B41" s="35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48"/>
      <c r="AA41" s="48"/>
    </row>
    <row r="42" spans="1:27" ht="8.25" customHeight="1" x14ac:dyDescent="0.25">
      <c r="G42" s="149"/>
      <c r="H42" s="149"/>
      <c r="I42" s="35"/>
      <c r="J42" s="35"/>
      <c r="K42" s="149"/>
      <c r="L42" s="149"/>
      <c r="M42" s="149"/>
      <c r="N42" s="48"/>
      <c r="O42" s="149"/>
      <c r="P42" s="35"/>
      <c r="Q42" s="35"/>
      <c r="R42" s="48"/>
      <c r="S42" s="149"/>
      <c r="T42" s="35"/>
      <c r="U42" s="35"/>
      <c r="V42" s="48"/>
      <c r="W42" s="149"/>
      <c r="X42" s="35"/>
      <c r="Y42" s="35"/>
      <c r="Z42" s="48"/>
      <c r="AA42" s="48"/>
    </row>
    <row r="43" spans="1:27" ht="15" customHeight="1" x14ac:dyDescent="0.25">
      <c r="A43" s="350" t="s">
        <v>257</v>
      </c>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48"/>
      <c r="AA43" s="48"/>
    </row>
    <row r="44" spans="1:27" ht="9" customHeight="1" x14ac:dyDescent="0.25">
      <c r="H44" s="48"/>
      <c r="I44" s="48"/>
      <c r="J44" s="48"/>
      <c r="L44" s="48"/>
      <c r="M44" s="48"/>
      <c r="Q44" s="48"/>
      <c r="U44" s="48"/>
      <c r="Y44" s="48"/>
    </row>
    <row r="45" spans="1:27" ht="17.25" x14ac:dyDescent="0.25">
      <c r="A45" s="344" t="s">
        <v>286</v>
      </c>
      <c r="B45" s="345"/>
      <c r="C45" s="345"/>
      <c r="D45" s="345"/>
      <c r="E45" s="345"/>
      <c r="F45" s="345"/>
      <c r="H45" s="48"/>
      <c r="I45" s="48"/>
      <c r="J45" s="48"/>
      <c r="L45" s="48"/>
      <c r="M45" s="48"/>
      <c r="Q45" s="48"/>
      <c r="U45" s="48"/>
      <c r="Y45" s="48"/>
    </row>
    <row r="46" spans="1:27" x14ac:dyDescent="0.25">
      <c r="B46" s="345"/>
      <c r="C46" s="345"/>
      <c r="D46" s="345"/>
      <c r="E46" s="345"/>
      <c r="F46" s="345"/>
      <c r="H46" s="48"/>
      <c r="I46" s="48"/>
      <c r="J46" s="48"/>
      <c r="L46" s="48"/>
      <c r="M46" s="48"/>
      <c r="Q46" s="48"/>
      <c r="U46" s="48"/>
      <c r="Y46" s="48"/>
    </row>
    <row r="47" spans="1:27" x14ac:dyDescent="0.25">
      <c r="H47" s="48"/>
      <c r="I47" s="48"/>
      <c r="J47" s="48"/>
      <c r="L47" s="48"/>
      <c r="M47" s="48"/>
      <c r="Q47" s="48"/>
      <c r="U47" s="48"/>
      <c r="Y47" s="48"/>
    </row>
    <row r="48" spans="1:27" x14ac:dyDescent="0.25">
      <c r="H48" s="48"/>
      <c r="I48" s="48"/>
      <c r="J48" s="48"/>
      <c r="L48" s="48"/>
      <c r="M48" s="48"/>
      <c r="Q48" s="48"/>
      <c r="U48" s="48"/>
      <c r="Y48" s="48"/>
    </row>
  </sheetData>
  <mergeCells count="2">
    <mergeCell ref="A41:Y41"/>
    <mergeCell ref="A43:Y43"/>
  </mergeCells>
  <hyperlinks>
    <hyperlink ref="A1" location="'Table of contents'!A1" display="GROUP INCOME STATEMENT" xr:uid="{00000000-0004-0000-0300-000000000000}"/>
  </hyperlinks>
  <pageMargins left="0.55118110236220474" right="0.55118110236220474" top="0.78740157480314965" bottom="0.78740157480314965" header="0.51181102362204722" footer="0.51181102362204722"/>
  <pageSetup paperSize="9"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0"/>
  <sheetViews>
    <sheetView showGridLines="0" topLeftCell="A7" zoomScale="85" zoomScaleNormal="85" workbookViewId="0">
      <selection activeCell="E35" sqref="D35:E35"/>
    </sheetView>
  </sheetViews>
  <sheetFormatPr defaultRowHeight="15" x14ac:dyDescent="0.25"/>
  <cols>
    <col min="1" max="1" width="42.140625" customWidth="1"/>
    <col min="2" max="7" width="12.28515625" customWidth="1"/>
    <col min="8" max="10" width="12.28515625" style="9" customWidth="1"/>
    <col min="11" max="20" width="12.28515625" customWidth="1"/>
    <col min="21" max="21" width="5.7109375" customWidth="1"/>
  </cols>
  <sheetData>
    <row r="1" spans="1:20" s="12" customFormat="1" ht="23.25" x14ac:dyDescent="0.35">
      <c r="A1" s="65" t="s">
        <v>123</v>
      </c>
      <c r="B1" s="65"/>
      <c r="C1" s="65"/>
      <c r="D1" s="65"/>
      <c r="E1" s="65"/>
      <c r="F1" s="65"/>
      <c r="G1" s="65"/>
      <c r="H1" s="232"/>
      <c r="I1" s="232"/>
      <c r="J1" s="232"/>
      <c r="K1" s="65"/>
      <c r="L1" s="65"/>
      <c r="M1" s="65"/>
      <c r="N1" s="65"/>
      <c r="O1" s="65"/>
      <c r="P1" s="65"/>
      <c r="Q1" s="65"/>
      <c r="R1" s="65"/>
      <c r="S1" s="65"/>
      <c r="T1" s="65"/>
    </row>
    <row r="4" spans="1:20" x14ac:dyDescent="0.25">
      <c r="B4" s="14" t="s">
        <v>279</v>
      </c>
      <c r="C4" s="14" t="s">
        <v>262</v>
      </c>
      <c r="D4" s="14" t="s">
        <v>263</v>
      </c>
      <c r="E4" s="14" t="s">
        <v>241</v>
      </c>
      <c r="F4" s="14" t="s">
        <v>230</v>
      </c>
      <c r="G4" s="14" t="s">
        <v>216</v>
      </c>
      <c r="H4" s="14" t="s">
        <v>209</v>
      </c>
      <c r="I4" s="14" t="s">
        <v>202</v>
      </c>
      <c r="J4" s="14" t="s">
        <v>194</v>
      </c>
      <c r="K4" s="14" t="s">
        <v>184</v>
      </c>
      <c r="L4" s="14" t="s">
        <v>179</v>
      </c>
      <c r="M4" s="68"/>
      <c r="N4" s="68"/>
      <c r="R4" s="111"/>
      <c r="S4" s="111"/>
      <c r="T4" s="111"/>
    </row>
    <row r="5" spans="1:20" ht="15.75" thickBot="1" x14ac:dyDescent="0.3">
      <c r="F5" s="55"/>
      <c r="H5" s="55"/>
      <c r="I5" s="55"/>
      <c r="J5" s="55"/>
      <c r="K5" s="48"/>
      <c r="L5" s="48"/>
      <c r="M5" s="44"/>
      <c r="N5" s="44"/>
      <c r="R5" s="111"/>
      <c r="S5" s="111"/>
      <c r="T5" s="111"/>
    </row>
    <row r="6" spans="1:20" ht="3.75" customHeight="1" x14ac:dyDescent="0.25">
      <c r="A6" s="66"/>
      <c r="B6" s="66"/>
      <c r="C6" s="66"/>
      <c r="D6" s="66"/>
      <c r="E6" s="66"/>
      <c r="F6" s="67"/>
      <c r="G6" s="66"/>
      <c r="H6" s="67"/>
      <c r="I6" s="67"/>
      <c r="J6" s="67"/>
      <c r="K6" s="67"/>
      <c r="L6" s="67"/>
      <c r="M6" s="20"/>
      <c r="N6" s="20"/>
      <c r="R6" s="111"/>
      <c r="S6" s="111"/>
      <c r="T6" s="111"/>
    </row>
    <row r="7" spans="1:20" x14ac:dyDescent="0.25">
      <c r="A7" s="22" t="s">
        <v>170</v>
      </c>
      <c r="B7" s="22"/>
      <c r="C7" s="22"/>
      <c r="D7" s="22"/>
      <c r="E7" s="22"/>
      <c r="F7" s="68"/>
      <c r="G7" s="22"/>
      <c r="H7" s="68"/>
      <c r="I7" s="68"/>
      <c r="J7" s="68"/>
      <c r="K7" s="68"/>
      <c r="L7" s="68"/>
      <c r="M7" s="68"/>
      <c r="N7" s="68"/>
      <c r="R7" s="111"/>
      <c r="S7" s="111"/>
      <c r="T7" s="111"/>
    </row>
    <row r="8" spans="1:20" ht="3.75" customHeight="1" thickBot="1" x14ac:dyDescent="0.3">
      <c r="A8" s="69"/>
      <c r="B8" s="69"/>
      <c r="C8" s="69"/>
      <c r="D8" s="69"/>
      <c r="E8" s="69"/>
      <c r="F8" s="106"/>
      <c r="G8" s="69"/>
      <c r="H8" s="106"/>
      <c r="I8" s="106"/>
      <c r="J8" s="106"/>
      <c r="K8" s="106"/>
      <c r="L8" s="106"/>
      <c r="M8" s="105"/>
      <c r="N8" s="105"/>
      <c r="R8" s="111"/>
      <c r="S8" s="111"/>
      <c r="T8" s="111"/>
    </row>
    <row r="9" spans="1:20" ht="3.75" customHeight="1" x14ac:dyDescent="0.25">
      <c r="A9" s="1"/>
      <c r="B9" s="1"/>
      <c r="C9" s="1"/>
      <c r="D9" s="1"/>
      <c r="E9" s="1"/>
      <c r="F9" s="55"/>
      <c r="G9" s="1"/>
      <c r="H9" s="55"/>
      <c r="I9" s="55"/>
      <c r="J9" s="55"/>
      <c r="K9" s="55"/>
      <c r="L9" s="55"/>
      <c r="M9" s="105"/>
      <c r="N9" s="105"/>
      <c r="R9" s="111"/>
      <c r="S9" s="111"/>
      <c r="T9" s="111"/>
    </row>
    <row r="10" spans="1:20" x14ac:dyDescent="0.25">
      <c r="A10" s="48" t="s">
        <v>155</v>
      </c>
      <c r="B10" s="48">
        <v>0.2</v>
      </c>
      <c r="C10" s="48">
        <v>0.2</v>
      </c>
      <c r="D10" s="107">
        <v>0.2</v>
      </c>
      <c r="E10" s="48">
        <v>0.2</v>
      </c>
      <c r="F10" s="107">
        <v>0.3</v>
      </c>
      <c r="G10" s="107">
        <v>0.5</v>
      </c>
      <c r="H10" s="107">
        <v>0.3</v>
      </c>
      <c r="I10" s="107">
        <v>1.1000000000000001</v>
      </c>
      <c r="J10" s="107">
        <v>1</v>
      </c>
      <c r="K10" s="107">
        <v>1.7</v>
      </c>
      <c r="L10" s="107">
        <v>2.2000000000000002</v>
      </c>
      <c r="M10" s="139"/>
      <c r="N10" s="139"/>
      <c r="R10" s="111"/>
      <c r="S10" s="111"/>
      <c r="T10" s="111"/>
    </row>
    <row r="11" spans="1:20" x14ac:dyDescent="0.25">
      <c r="A11" s="292" t="s">
        <v>212</v>
      </c>
      <c r="B11" s="292">
        <v>0.1</v>
      </c>
      <c r="C11" s="292">
        <v>0.2</v>
      </c>
      <c r="D11" s="107">
        <v>0.2</v>
      </c>
      <c r="E11" s="292">
        <v>0.2</v>
      </c>
      <c r="F11" s="107">
        <v>0.3</v>
      </c>
      <c r="G11" s="107">
        <v>0.6</v>
      </c>
      <c r="H11" s="107">
        <v>0.6</v>
      </c>
      <c r="I11" s="107">
        <v>0.4</v>
      </c>
      <c r="J11" s="107">
        <v>0.3</v>
      </c>
      <c r="K11" s="107">
        <v>0.2</v>
      </c>
      <c r="L11" s="107">
        <v>0.2</v>
      </c>
      <c r="M11" s="139"/>
      <c r="N11" s="139"/>
      <c r="R11" s="111"/>
      <c r="S11" s="111"/>
      <c r="T11" s="111"/>
    </row>
    <row r="12" spans="1:20" x14ac:dyDescent="0.25">
      <c r="A12" s="48" t="s">
        <v>119</v>
      </c>
      <c r="B12" s="48">
        <v>0.3</v>
      </c>
      <c r="C12" s="48">
        <v>0.2</v>
      </c>
      <c r="D12" s="107">
        <v>0.3</v>
      </c>
      <c r="E12" s="48">
        <v>0.2</v>
      </c>
      <c r="F12" s="107">
        <v>0.2</v>
      </c>
      <c r="G12" s="107">
        <v>0.1</v>
      </c>
      <c r="H12" s="107">
        <v>0.1</v>
      </c>
      <c r="I12" s="107">
        <v>0.1</v>
      </c>
      <c r="J12" s="107">
        <v>0.1</v>
      </c>
      <c r="K12" s="107">
        <v>0.3</v>
      </c>
      <c r="L12" s="107">
        <v>0.4</v>
      </c>
      <c r="M12" s="139"/>
      <c r="N12" s="139"/>
      <c r="R12" s="111"/>
      <c r="S12" s="111"/>
      <c r="T12" s="111"/>
    </row>
    <row r="13" spans="1:20" x14ac:dyDescent="0.25">
      <c r="A13" s="48" t="s">
        <v>120</v>
      </c>
      <c r="B13" s="297">
        <v>0</v>
      </c>
      <c r="C13" s="297">
        <v>0</v>
      </c>
      <c r="D13" s="109">
        <v>0.1</v>
      </c>
      <c r="E13" s="48">
        <v>0.2</v>
      </c>
      <c r="F13" s="107">
        <v>0.2</v>
      </c>
      <c r="G13" s="107">
        <v>0.2</v>
      </c>
      <c r="H13" s="107">
        <v>0.4</v>
      </c>
      <c r="I13" s="107">
        <v>0.5</v>
      </c>
      <c r="J13" s="107">
        <v>0.6</v>
      </c>
      <c r="K13" s="107">
        <v>0.7</v>
      </c>
      <c r="L13" s="109">
        <v>0.8</v>
      </c>
      <c r="M13" s="111"/>
      <c r="N13" s="111"/>
      <c r="R13" s="111"/>
      <c r="S13" s="111"/>
      <c r="T13" s="111"/>
    </row>
    <row r="14" spans="1:20" x14ac:dyDescent="0.25">
      <c r="A14" s="48" t="s">
        <v>121</v>
      </c>
      <c r="B14" s="303">
        <v>0.6</v>
      </c>
      <c r="C14" s="303">
        <v>0.6</v>
      </c>
      <c r="D14" s="109">
        <v>0.9</v>
      </c>
      <c r="E14" s="303">
        <v>1</v>
      </c>
      <c r="F14" s="107">
        <v>1.5</v>
      </c>
      <c r="G14" s="107">
        <v>1.4</v>
      </c>
      <c r="H14" s="107">
        <v>1.3</v>
      </c>
      <c r="I14" s="107">
        <v>1.1000000000000001</v>
      </c>
      <c r="J14" s="107">
        <v>1.2</v>
      </c>
      <c r="K14" s="107">
        <v>1.4</v>
      </c>
      <c r="L14" s="109">
        <v>1.5</v>
      </c>
      <c r="M14" s="111"/>
      <c r="N14" s="111"/>
      <c r="R14" s="111"/>
      <c r="S14" s="111"/>
      <c r="T14" s="111"/>
    </row>
    <row r="15" spans="1:20" x14ac:dyDescent="0.25">
      <c r="A15" s="22" t="s">
        <v>41</v>
      </c>
      <c r="B15" s="22">
        <v>0.2</v>
      </c>
      <c r="C15" s="22">
        <v>0.2</v>
      </c>
      <c r="D15" s="111">
        <v>0.3</v>
      </c>
      <c r="E15" s="22">
        <v>0.3</v>
      </c>
      <c r="F15" s="139">
        <v>0.4</v>
      </c>
      <c r="G15" s="139">
        <v>0.4</v>
      </c>
      <c r="H15" s="139">
        <v>0.4</v>
      </c>
      <c r="I15" s="139">
        <v>0.5</v>
      </c>
      <c r="J15" s="139">
        <v>0.5</v>
      </c>
      <c r="K15" s="139">
        <v>0.7</v>
      </c>
      <c r="L15" s="111">
        <v>0.90000000000000013</v>
      </c>
      <c r="M15" s="111"/>
      <c r="N15" s="111"/>
      <c r="R15" s="111"/>
      <c r="S15" s="111"/>
      <c r="T15" s="111"/>
    </row>
    <row r="16" spans="1:20" x14ac:dyDescent="0.25">
      <c r="A16" s="70" t="s">
        <v>122</v>
      </c>
      <c r="B16" s="70">
        <v>1.4</v>
      </c>
      <c r="C16" s="70">
        <v>1.4</v>
      </c>
      <c r="D16" s="71">
        <v>2</v>
      </c>
      <c r="E16" s="70">
        <v>2.1</v>
      </c>
      <c r="F16" s="89">
        <v>2.9</v>
      </c>
      <c r="G16" s="89">
        <v>3.2</v>
      </c>
      <c r="H16" s="89">
        <v>3.1</v>
      </c>
      <c r="I16" s="89">
        <v>3.7</v>
      </c>
      <c r="J16" s="89">
        <v>3.7</v>
      </c>
      <c r="K16" s="89">
        <v>4.9999999999999991</v>
      </c>
      <c r="L16" s="71">
        <v>6.0000000000000009</v>
      </c>
      <c r="M16" s="21"/>
      <c r="N16" s="21"/>
      <c r="R16" s="111"/>
      <c r="S16" s="111"/>
      <c r="T16" s="111"/>
    </row>
    <row r="17" spans="1:21" x14ac:dyDescent="0.25">
      <c r="A17" s="3"/>
      <c r="B17" s="3"/>
      <c r="C17" s="3"/>
      <c r="D17" s="3"/>
      <c r="E17" s="3"/>
      <c r="F17" s="3"/>
      <c r="G17" s="3"/>
      <c r="H17" s="289"/>
      <c r="I17" s="289"/>
      <c r="J17" s="289"/>
      <c r="K17" s="17"/>
      <c r="L17" s="17"/>
      <c r="M17" s="17"/>
      <c r="N17" s="17"/>
      <c r="P17" s="17"/>
      <c r="Q17" s="17"/>
      <c r="R17" s="17"/>
      <c r="S17" s="17"/>
      <c r="T17" s="21"/>
      <c r="U17" s="21"/>
    </row>
    <row r="18" spans="1:21" x14ac:dyDescent="0.25">
      <c r="A18" s="3"/>
      <c r="B18" s="3"/>
      <c r="C18" s="3"/>
      <c r="D18" s="3"/>
      <c r="E18" s="3"/>
      <c r="F18" s="3"/>
      <c r="G18" s="3"/>
      <c r="H18" s="289"/>
      <c r="I18" s="289"/>
      <c r="J18" s="289"/>
      <c r="K18" s="289"/>
      <c r="L18" s="289"/>
      <c r="M18" s="289"/>
      <c r="N18" s="289"/>
      <c r="O18" s="289"/>
      <c r="P18" s="289"/>
      <c r="Q18" s="289"/>
      <c r="R18" s="289"/>
      <c r="S18" s="289"/>
      <c r="T18" s="17"/>
      <c r="U18" s="21"/>
    </row>
    <row r="19" spans="1:21" ht="15" customHeight="1" x14ac:dyDescent="0.25">
      <c r="A19" s="351" t="s">
        <v>169</v>
      </c>
      <c r="B19" s="351"/>
      <c r="C19" s="351"/>
      <c r="D19" s="351"/>
      <c r="E19" s="351"/>
      <c r="F19" s="351"/>
      <c r="G19" s="351"/>
      <c r="H19" s="351"/>
      <c r="I19" s="351"/>
      <c r="J19" s="351"/>
      <c r="K19" s="351"/>
      <c r="L19" s="351"/>
      <c r="M19" s="351"/>
      <c r="N19" s="351"/>
      <c r="O19" s="351"/>
      <c r="P19" s="351"/>
      <c r="Q19" s="351"/>
      <c r="R19" s="351"/>
      <c r="S19" s="351"/>
      <c r="T19" s="351"/>
      <c r="U19" s="21"/>
    </row>
    <row r="20" spans="1:21" x14ac:dyDescent="0.25">
      <c r="A20" s="3"/>
      <c r="B20" s="3"/>
      <c r="C20" s="3"/>
      <c r="D20" s="3"/>
      <c r="E20" s="3"/>
      <c r="F20" s="3"/>
      <c r="G20" s="3"/>
      <c r="H20" s="289"/>
      <c r="I20" s="289"/>
      <c r="J20" s="289"/>
      <c r="K20" s="17"/>
      <c r="L20" s="17"/>
      <c r="M20" s="17"/>
      <c r="N20" s="17"/>
      <c r="O20" s="17"/>
      <c r="P20" s="17"/>
      <c r="Q20" s="17"/>
      <c r="R20" s="17"/>
      <c r="S20" s="17"/>
      <c r="T20" s="17"/>
      <c r="U20" s="21"/>
    </row>
    <row r="21" spans="1:21" x14ac:dyDescent="0.25">
      <c r="A21" s="3"/>
      <c r="B21" s="3"/>
      <c r="C21" s="3"/>
      <c r="D21" s="3"/>
      <c r="E21" s="3"/>
      <c r="F21" s="3"/>
      <c r="G21" s="3"/>
      <c r="H21" s="289"/>
      <c r="I21" s="289"/>
      <c r="J21" s="289"/>
      <c r="K21" s="17"/>
      <c r="L21" s="17"/>
      <c r="M21" s="17"/>
      <c r="N21" s="17"/>
      <c r="O21" s="17"/>
      <c r="P21" s="17"/>
      <c r="Q21" s="17"/>
      <c r="R21" s="17"/>
      <c r="S21" s="17"/>
      <c r="T21" s="17"/>
      <c r="U21" s="21"/>
    </row>
    <row r="22" spans="1:21" x14ac:dyDescent="0.25">
      <c r="A22" s="3"/>
      <c r="B22" s="3"/>
      <c r="C22" s="3"/>
      <c r="D22" s="3"/>
      <c r="E22" s="3"/>
      <c r="F22" s="3"/>
      <c r="G22" s="3"/>
      <c r="H22" s="289"/>
      <c r="I22" s="289"/>
      <c r="J22" s="289"/>
      <c r="K22" s="17"/>
      <c r="L22" s="17"/>
      <c r="M22" s="17"/>
      <c r="N22" s="17"/>
      <c r="O22" s="17"/>
      <c r="P22" s="17"/>
      <c r="Q22" s="17"/>
      <c r="R22" s="17"/>
      <c r="S22" s="17"/>
      <c r="T22" s="17"/>
      <c r="U22" s="21"/>
    </row>
    <row r="23" spans="1:21" x14ac:dyDescent="0.25">
      <c r="A23" s="3"/>
      <c r="B23" s="227" t="s">
        <v>278</v>
      </c>
      <c r="C23" s="32" t="s">
        <v>261</v>
      </c>
      <c r="D23" s="227" t="s">
        <v>260</v>
      </c>
      <c r="E23" s="227" t="s">
        <v>259</v>
      </c>
      <c r="F23" s="32" t="s">
        <v>240</v>
      </c>
      <c r="G23" s="227" t="s">
        <v>239</v>
      </c>
      <c r="H23" s="227" t="s">
        <v>227</v>
      </c>
      <c r="I23" s="32" t="s">
        <v>215</v>
      </c>
      <c r="J23" s="227" t="s">
        <v>217</v>
      </c>
      <c r="K23" s="227" t="s">
        <v>208</v>
      </c>
      <c r="L23" s="32" t="s">
        <v>200</v>
      </c>
      <c r="M23" s="227" t="s">
        <v>201</v>
      </c>
      <c r="N23" s="2" t="s">
        <v>193</v>
      </c>
      <c r="O23" s="32" t="s">
        <v>183</v>
      </c>
      <c r="P23" s="2" t="s">
        <v>182</v>
      </c>
      <c r="Q23" s="2" t="s">
        <v>178</v>
      </c>
      <c r="R23" s="72"/>
      <c r="S23" s="73"/>
      <c r="T23" s="73"/>
    </row>
    <row r="24" spans="1:21" ht="15.75" thickBot="1" x14ac:dyDescent="0.3">
      <c r="A24" s="48"/>
      <c r="B24" s="48"/>
      <c r="C24" s="48"/>
      <c r="D24" s="48"/>
      <c r="E24" s="48"/>
      <c r="F24" s="48"/>
      <c r="G24" s="227"/>
      <c r="H24" s="48"/>
      <c r="I24" s="48"/>
      <c r="J24" s="227"/>
      <c r="K24" s="227"/>
      <c r="L24" s="32"/>
      <c r="M24" s="227"/>
      <c r="N24" s="227"/>
      <c r="O24" s="32"/>
      <c r="P24" s="32"/>
      <c r="Q24" s="32"/>
      <c r="R24" s="72"/>
      <c r="S24" s="73"/>
      <c r="T24" s="73"/>
    </row>
    <row r="25" spans="1:21" ht="3.75" customHeight="1" x14ac:dyDescent="0.25">
      <c r="A25" s="78"/>
      <c r="B25" s="78"/>
      <c r="C25" s="78"/>
      <c r="D25" s="78"/>
      <c r="E25" s="78"/>
      <c r="F25" s="78"/>
      <c r="G25" s="219"/>
      <c r="H25" s="78"/>
      <c r="I25" s="78"/>
      <c r="J25" s="219"/>
      <c r="K25" s="219"/>
      <c r="L25" s="58"/>
      <c r="M25" s="219"/>
      <c r="N25" s="219"/>
      <c r="O25" s="58"/>
      <c r="P25" s="58"/>
      <c r="Q25" s="58"/>
      <c r="R25" s="39"/>
      <c r="S25" s="62"/>
      <c r="T25" s="62"/>
    </row>
    <row r="26" spans="1:21" x14ac:dyDescent="0.25">
      <c r="A26" s="22" t="s">
        <v>154</v>
      </c>
      <c r="B26" s="22"/>
      <c r="C26" s="22"/>
      <c r="D26" s="22"/>
      <c r="E26" s="22"/>
      <c r="F26" s="22"/>
      <c r="G26" s="283"/>
      <c r="H26" s="22"/>
      <c r="I26" s="22"/>
      <c r="J26" s="283"/>
      <c r="K26" s="283"/>
      <c r="L26" s="72"/>
      <c r="M26" s="283"/>
      <c r="N26" s="283"/>
      <c r="O26" s="72"/>
      <c r="P26" s="72"/>
      <c r="Q26" s="72"/>
      <c r="R26" s="72"/>
      <c r="S26" s="73"/>
      <c r="T26" s="73"/>
    </row>
    <row r="27" spans="1:21" ht="3.75" customHeight="1" thickBot="1" x14ac:dyDescent="0.3">
      <c r="A27" s="59"/>
      <c r="B27" s="59"/>
      <c r="C27" s="59"/>
      <c r="D27" s="59"/>
      <c r="E27" s="59"/>
      <c r="F27" s="59"/>
      <c r="G27" s="275"/>
      <c r="H27" s="59"/>
      <c r="I27" s="59"/>
      <c r="J27" s="275"/>
      <c r="K27" s="275"/>
      <c r="L27" s="60"/>
      <c r="M27" s="275"/>
      <c r="N27" s="275"/>
      <c r="O27" s="60"/>
      <c r="P27" s="60"/>
      <c r="Q27" s="60"/>
      <c r="R27" s="34"/>
      <c r="S27" s="44"/>
      <c r="T27" s="44"/>
    </row>
    <row r="28" spans="1:21" ht="3.75" customHeight="1" x14ac:dyDescent="0.25">
      <c r="A28" s="22"/>
      <c r="B28" s="22"/>
      <c r="C28" s="22"/>
      <c r="D28" s="22"/>
      <c r="E28" s="22"/>
      <c r="F28" s="22"/>
      <c r="G28" s="159"/>
      <c r="H28" s="22"/>
      <c r="I28" s="22"/>
      <c r="J28" s="159"/>
      <c r="K28" s="159"/>
      <c r="L28" s="39"/>
      <c r="M28" s="159"/>
      <c r="N28" s="159"/>
      <c r="O28" s="39"/>
      <c r="P28" s="159"/>
      <c r="Q28" s="159"/>
      <c r="R28" s="39"/>
      <c r="S28" s="62"/>
      <c r="T28" s="62"/>
    </row>
    <row r="29" spans="1:21" x14ac:dyDescent="0.25">
      <c r="A29" s="48" t="s">
        <v>155</v>
      </c>
      <c r="B29" s="297">
        <v>0.6</v>
      </c>
      <c r="C29" s="164">
        <v>0.1</v>
      </c>
      <c r="D29" s="297">
        <v>0.1</v>
      </c>
      <c r="E29" s="297">
        <v>0</v>
      </c>
      <c r="F29" s="164">
        <v>2.8</v>
      </c>
      <c r="G29" s="297">
        <v>0.7</v>
      </c>
      <c r="H29" s="48">
        <v>2.1</v>
      </c>
      <c r="I29" s="164">
        <v>3.7</v>
      </c>
      <c r="J29" s="297">
        <v>0</v>
      </c>
      <c r="K29" s="161">
        <v>3.7</v>
      </c>
      <c r="L29" s="164">
        <v>0.1</v>
      </c>
      <c r="M29" s="107">
        <v>0</v>
      </c>
      <c r="N29" s="161">
        <v>0.1</v>
      </c>
      <c r="O29" s="164">
        <v>8.6000000000000014</v>
      </c>
      <c r="P29" s="161">
        <v>4.2</v>
      </c>
      <c r="Q29" s="161">
        <v>4.4000000000000004</v>
      </c>
      <c r="R29" s="168"/>
      <c r="S29" s="108"/>
      <c r="T29" s="108"/>
    </row>
    <row r="30" spans="1:21" x14ac:dyDescent="0.25">
      <c r="A30" s="292" t="s">
        <v>212</v>
      </c>
      <c r="B30" s="297">
        <v>0</v>
      </c>
      <c r="C30" s="164">
        <v>0</v>
      </c>
      <c r="D30" s="297">
        <v>0</v>
      </c>
      <c r="E30" s="297">
        <v>0</v>
      </c>
      <c r="F30" s="164">
        <v>0.5</v>
      </c>
      <c r="G30" s="297">
        <v>0</v>
      </c>
      <c r="H30" s="292">
        <v>0.5</v>
      </c>
      <c r="I30" s="164">
        <v>8.5</v>
      </c>
      <c r="J30" s="297">
        <v>0</v>
      </c>
      <c r="K30" s="161">
        <v>8.5</v>
      </c>
      <c r="L30" s="164">
        <v>0.1</v>
      </c>
      <c r="M30" s="161">
        <v>0.1</v>
      </c>
      <c r="N30" s="297">
        <v>0</v>
      </c>
      <c r="O30" s="298">
        <v>0</v>
      </c>
      <c r="P30" s="297">
        <v>0</v>
      </c>
      <c r="Q30" s="297">
        <v>0</v>
      </c>
      <c r="R30" s="168"/>
      <c r="S30" s="108"/>
      <c r="T30" s="108"/>
    </row>
    <row r="31" spans="1:21" x14ac:dyDescent="0.25">
      <c r="A31" s="48" t="s">
        <v>119</v>
      </c>
      <c r="B31" s="297">
        <v>0</v>
      </c>
      <c r="C31" s="164">
        <v>2.9</v>
      </c>
      <c r="D31" s="191">
        <v>0.3</v>
      </c>
      <c r="E31" s="191">
        <v>2.6</v>
      </c>
      <c r="F31" s="164">
        <v>-0.1</v>
      </c>
      <c r="G31" s="191">
        <v>-0.1</v>
      </c>
      <c r="H31" s="297">
        <v>0</v>
      </c>
      <c r="I31" s="298">
        <v>0.6</v>
      </c>
      <c r="J31" s="297">
        <v>0</v>
      </c>
      <c r="K31" s="161">
        <v>0.6</v>
      </c>
      <c r="L31" s="298">
        <v>0</v>
      </c>
      <c r="M31" s="297">
        <v>0</v>
      </c>
      <c r="N31" s="297">
        <v>0</v>
      </c>
      <c r="O31" s="298">
        <v>0</v>
      </c>
      <c r="P31" s="297">
        <v>0</v>
      </c>
      <c r="Q31" s="297">
        <v>0</v>
      </c>
      <c r="R31" s="322"/>
      <c r="S31" s="321"/>
      <c r="T31" s="321"/>
    </row>
    <row r="32" spans="1:21" x14ac:dyDescent="0.25">
      <c r="A32" s="48" t="s">
        <v>120</v>
      </c>
      <c r="B32" s="297">
        <v>0</v>
      </c>
      <c r="C32" s="298">
        <v>0</v>
      </c>
      <c r="D32" s="297">
        <v>0</v>
      </c>
      <c r="E32" s="297">
        <v>0</v>
      </c>
      <c r="F32" s="298">
        <v>0</v>
      </c>
      <c r="G32" s="297">
        <v>0</v>
      </c>
      <c r="H32" s="297">
        <v>0</v>
      </c>
      <c r="I32" s="164">
        <v>2.7</v>
      </c>
      <c r="J32" s="297">
        <v>0.6</v>
      </c>
      <c r="K32" s="161">
        <v>2.1</v>
      </c>
      <c r="L32" s="164">
        <v>0.6</v>
      </c>
      <c r="M32" s="161">
        <v>0.6</v>
      </c>
      <c r="N32" s="297">
        <v>0</v>
      </c>
      <c r="O32" s="164">
        <v>0.30000000000000004</v>
      </c>
      <c r="P32" s="161">
        <v>0.1</v>
      </c>
      <c r="Q32" s="161">
        <v>0.2</v>
      </c>
      <c r="R32" s="168"/>
      <c r="S32" s="108"/>
      <c r="T32" s="108"/>
    </row>
    <row r="33" spans="1:20" x14ac:dyDescent="0.25">
      <c r="A33" s="48" t="s">
        <v>121</v>
      </c>
      <c r="B33" s="297">
        <v>0</v>
      </c>
      <c r="C33" s="298">
        <v>1.6</v>
      </c>
      <c r="D33" s="297">
        <v>1.1000000000000001</v>
      </c>
      <c r="E33" s="297">
        <v>0.5</v>
      </c>
      <c r="F33" s="298">
        <v>0</v>
      </c>
      <c r="G33" s="297">
        <v>0</v>
      </c>
      <c r="H33" s="297">
        <v>0</v>
      </c>
      <c r="I33" s="164">
        <v>2</v>
      </c>
      <c r="J33" s="297">
        <v>0</v>
      </c>
      <c r="K33" s="161">
        <v>2</v>
      </c>
      <c r="L33" s="164">
        <v>0.7</v>
      </c>
      <c r="M33" s="161">
        <v>0.7</v>
      </c>
      <c r="N33" s="297">
        <v>0</v>
      </c>
      <c r="O33" s="164">
        <v>1.5</v>
      </c>
      <c r="P33" s="161">
        <v>0.4</v>
      </c>
      <c r="Q33" s="161">
        <v>1.1000000000000001</v>
      </c>
      <c r="R33" s="168"/>
      <c r="S33" s="108"/>
      <c r="T33" s="108"/>
    </row>
    <row r="34" spans="1:20" x14ac:dyDescent="0.25">
      <c r="A34" s="61" t="s">
        <v>41</v>
      </c>
      <c r="B34" s="297">
        <v>0</v>
      </c>
      <c r="C34" s="298">
        <v>0.2</v>
      </c>
      <c r="D34" s="297">
        <v>0</v>
      </c>
      <c r="E34" s="297">
        <v>0.2</v>
      </c>
      <c r="F34" s="298">
        <v>0</v>
      </c>
      <c r="G34" s="297">
        <v>0</v>
      </c>
      <c r="H34" s="301">
        <v>0</v>
      </c>
      <c r="I34" s="176">
        <v>1.8</v>
      </c>
      <c r="J34" s="187">
        <v>1.4</v>
      </c>
      <c r="K34" s="187">
        <v>0.4</v>
      </c>
      <c r="L34" s="176">
        <v>1.3</v>
      </c>
      <c r="M34" s="187">
        <v>0.6</v>
      </c>
      <c r="N34" s="187">
        <v>0.7</v>
      </c>
      <c r="O34" s="176">
        <v>2.4000000000000004</v>
      </c>
      <c r="P34" s="187">
        <v>2.7</v>
      </c>
      <c r="Q34" s="187">
        <v>-0.3</v>
      </c>
      <c r="R34" s="168"/>
      <c r="S34" s="108"/>
      <c r="T34" s="108"/>
    </row>
    <row r="35" spans="1:20" x14ac:dyDescent="0.25">
      <c r="A35" s="3" t="s">
        <v>57</v>
      </c>
      <c r="B35" s="188">
        <v>0.6</v>
      </c>
      <c r="C35" s="189">
        <v>4.8</v>
      </c>
      <c r="D35" s="188">
        <v>1.5</v>
      </c>
      <c r="E35" s="188">
        <v>3.3</v>
      </c>
      <c r="F35" s="189">
        <v>3.2</v>
      </c>
      <c r="G35" s="188">
        <v>0.6</v>
      </c>
      <c r="H35" s="3">
        <v>2.6</v>
      </c>
      <c r="I35" s="189">
        <v>19.3</v>
      </c>
      <c r="J35" s="188">
        <v>2</v>
      </c>
      <c r="K35" s="188">
        <v>17.299999999999997</v>
      </c>
      <c r="L35" s="189">
        <v>2.8</v>
      </c>
      <c r="M35" s="188">
        <v>2</v>
      </c>
      <c r="N35" s="188">
        <v>0.79999999999999993</v>
      </c>
      <c r="O35" s="189">
        <v>12.800000000000002</v>
      </c>
      <c r="P35" s="188">
        <v>7.4</v>
      </c>
      <c r="Q35" s="188">
        <v>5.4000000000000012</v>
      </c>
      <c r="R35" s="198"/>
      <c r="S35" s="323"/>
      <c r="T35" s="323"/>
    </row>
    <row r="36" spans="1:20" x14ac:dyDescent="0.25">
      <c r="A36" s="3"/>
      <c r="B36" s="3"/>
      <c r="C36" s="3"/>
      <c r="D36" s="3"/>
      <c r="E36" s="3"/>
      <c r="F36" s="3"/>
      <c r="G36" s="3"/>
      <c r="H36" s="289"/>
      <c r="I36" s="289"/>
      <c r="J36" s="289"/>
      <c r="K36" s="289"/>
      <c r="L36" s="17"/>
      <c r="M36" s="17"/>
      <c r="N36" s="17"/>
      <c r="O36" s="17"/>
      <c r="P36" s="17"/>
      <c r="Q36" s="17"/>
      <c r="R36" s="17"/>
      <c r="S36" s="17"/>
      <c r="T36" s="17"/>
    </row>
    <row r="37" spans="1:20" x14ac:dyDescent="0.25">
      <c r="A37" s="48"/>
      <c r="B37" s="48"/>
      <c r="C37" s="48"/>
      <c r="D37" s="48"/>
      <c r="E37" s="48"/>
      <c r="F37" s="48"/>
      <c r="G37" s="48"/>
      <c r="H37" s="294"/>
      <c r="I37" s="294"/>
      <c r="J37" s="294"/>
      <c r="K37" s="294"/>
      <c r="L37" s="294"/>
      <c r="M37" s="294"/>
      <c r="N37" s="294"/>
      <c r="O37" s="294"/>
      <c r="P37" s="294"/>
      <c r="Q37" s="294"/>
      <c r="R37" s="294"/>
      <c r="S37" s="294"/>
      <c r="T37" s="294"/>
    </row>
    <row r="38" spans="1:20" x14ac:dyDescent="0.25">
      <c r="H38" s="55"/>
      <c r="I38" s="55"/>
      <c r="J38" s="55"/>
      <c r="K38" s="48"/>
      <c r="L38" s="12"/>
      <c r="M38" s="48"/>
      <c r="N38" s="48"/>
    </row>
    <row r="39" spans="1:20" x14ac:dyDescent="0.25">
      <c r="H39" s="55"/>
      <c r="I39" s="55"/>
      <c r="J39" s="55"/>
      <c r="K39" s="48"/>
      <c r="L39" s="48"/>
      <c r="M39" s="48"/>
      <c r="N39" s="48"/>
    </row>
    <row r="40" spans="1:20" x14ac:dyDescent="0.25">
      <c r="H40" s="55"/>
      <c r="I40" s="55"/>
      <c r="J40" s="55"/>
      <c r="K40" s="48"/>
      <c r="L40" s="48"/>
      <c r="M40" s="48"/>
      <c r="N40" s="48"/>
    </row>
  </sheetData>
  <mergeCells count="1">
    <mergeCell ref="A19:T19"/>
  </mergeCells>
  <hyperlinks>
    <hyperlink ref="A1" location="'Table of contents'!A1" display="AUM BY CLIENT" xr:uid="{00000000-0004-0000-0400-000000000000}"/>
  </hyperlinks>
  <pageMargins left="0.55118110236220474" right="0.55118110236220474" top="0.78740157480314965" bottom="0.78740157480314965" header="0.51181102362204722" footer="0.51181102362204722"/>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showGridLines="0" topLeftCell="A7" zoomScale="85" zoomScaleNormal="85" workbookViewId="0">
      <selection activeCell="D11" sqref="D11"/>
    </sheetView>
  </sheetViews>
  <sheetFormatPr defaultColWidth="9.28515625" defaultRowHeight="15" x14ac:dyDescent="0.25"/>
  <cols>
    <col min="1" max="1" width="47.28515625" style="272" customWidth="1"/>
    <col min="2" max="7" width="12.28515625" style="272" customWidth="1"/>
    <col min="8" max="8" width="12.28515625" style="273" customWidth="1"/>
    <col min="9" max="9" width="12.28515625" style="272" customWidth="1"/>
    <col min="10" max="10" width="12.28515625" style="273" customWidth="1"/>
    <col min="11" max="11" width="12.28515625" style="272" customWidth="1"/>
    <col min="12" max="12" width="12.28515625" style="273" customWidth="1"/>
    <col min="13" max="16384" width="9.28515625" style="272"/>
  </cols>
  <sheetData>
    <row r="1" spans="1:12" s="12" customFormat="1" ht="23.25" x14ac:dyDescent="0.35">
      <c r="A1" s="74" t="s">
        <v>137</v>
      </c>
      <c r="B1" s="74"/>
      <c r="C1" s="80"/>
      <c r="D1" s="74"/>
      <c r="E1" s="80"/>
      <c r="F1" s="80"/>
      <c r="G1" s="80"/>
      <c r="H1" s="80"/>
      <c r="I1" s="80"/>
      <c r="J1" s="80"/>
      <c r="K1" s="80"/>
      <c r="L1" s="80"/>
    </row>
    <row r="3" spans="1:12" x14ac:dyDescent="0.25">
      <c r="C3" s="12"/>
      <c r="E3" s="12"/>
      <c r="F3" s="12"/>
      <c r="G3" s="12"/>
      <c r="H3" s="80"/>
      <c r="I3" s="12"/>
      <c r="J3" s="80"/>
      <c r="K3" s="12"/>
      <c r="L3" s="80"/>
    </row>
    <row r="4" spans="1:12" x14ac:dyDescent="0.25">
      <c r="A4" s="12"/>
      <c r="B4" s="14" t="s">
        <v>279</v>
      </c>
      <c r="C4" s="15" t="s">
        <v>262</v>
      </c>
      <c r="D4" s="14" t="s">
        <v>263</v>
      </c>
      <c r="E4" s="15" t="s">
        <v>241</v>
      </c>
      <c r="F4" s="14" t="s">
        <v>230</v>
      </c>
      <c r="G4" s="15" t="s">
        <v>216</v>
      </c>
      <c r="H4" s="14" t="s">
        <v>209</v>
      </c>
      <c r="I4" s="15" t="s">
        <v>202</v>
      </c>
      <c r="J4" s="14" t="s">
        <v>194</v>
      </c>
      <c r="K4" s="15" t="s">
        <v>184</v>
      </c>
      <c r="L4" s="14" t="s">
        <v>179</v>
      </c>
    </row>
    <row r="5" spans="1:12" s="83" customFormat="1" ht="12" thickBot="1" x14ac:dyDescent="0.25">
      <c r="C5" s="85"/>
      <c r="E5" s="85"/>
      <c r="F5" s="85"/>
      <c r="G5" s="85"/>
      <c r="H5" s="218"/>
      <c r="I5" s="85"/>
      <c r="J5" s="218"/>
      <c r="K5" s="85"/>
      <c r="L5" s="218" t="s">
        <v>47</v>
      </c>
    </row>
    <row r="6" spans="1:12" s="22" customFormat="1" ht="3.75" customHeight="1" x14ac:dyDescent="0.2">
      <c r="A6" s="78"/>
      <c r="B6" s="78"/>
      <c r="C6" s="63"/>
      <c r="D6" s="78"/>
      <c r="E6" s="63"/>
      <c r="F6" s="63"/>
      <c r="G6" s="63"/>
      <c r="H6" s="219"/>
      <c r="I6" s="63"/>
      <c r="J6" s="219"/>
      <c r="K6" s="63"/>
      <c r="L6" s="219"/>
    </row>
    <row r="7" spans="1:12" x14ac:dyDescent="0.25">
      <c r="A7" s="22" t="s">
        <v>37</v>
      </c>
      <c r="B7" s="22"/>
      <c r="C7" s="22"/>
      <c r="D7" s="22"/>
      <c r="E7" s="22"/>
      <c r="F7" s="22"/>
      <c r="G7" s="22"/>
      <c r="H7" s="23"/>
      <c r="I7" s="22"/>
      <c r="J7" s="23"/>
      <c r="K7" s="22"/>
      <c r="L7" s="23"/>
    </row>
    <row r="8" spans="1:12" ht="3.75" customHeight="1" thickBot="1" x14ac:dyDescent="0.3">
      <c r="A8" s="274"/>
      <c r="B8" s="274"/>
      <c r="C8" s="274"/>
      <c r="D8" s="274"/>
      <c r="E8" s="274"/>
      <c r="F8" s="274"/>
      <c r="G8" s="274"/>
      <c r="H8" s="275"/>
      <c r="I8" s="274"/>
      <c r="J8" s="275"/>
      <c r="K8" s="274"/>
      <c r="L8" s="275"/>
    </row>
    <row r="9" spans="1:12" s="22" customFormat="1" ht="3.75" customHeight="1" x14ac:dyDescent="0.2">
      <c r="C9" s="62"/>
      <c r="E9" s="62"/>
      <c r="F9" s="62"/>
      <c r="G9" s="62"/>
      <c r="H9" s="159"/>
      <c r="I9" s="62"/>
      <c r="J9" s="159"/>
      <c r="K9" s="62"/>
      <c r="L9" s="159"/>
    </row>
    <row r="10" spans="1:12" x14ac:dyDescent="0.25">
      <c r="A10" s="18" t="s">
        <v>17</v>
      </c>
      <c r="B10" s="18">
        <v>73.900000000000006</v>
      </c>
      <c r="C10" s="191">
        <v>87.2</v>
      </c>
      <c r="D10" s="18">
        <v>83.6</v>
      </c>
      <c r="E10" s="191">
        <v>137.9</v>
      </c>
      <c r="F10" s="191">
        <v>171.7</v>
      </c>
      <c r="G10" s="191">
        <v>234.8</v>
      </c>
      <c r="H10" s="191">
        <v>250.1</v>
      </c>
      <c r="I10" s="191">
        <v>270.89999999999998</v>
      </c>
      <c r="J10" s="191">
        <v>272.10000000000002</v>
      </c>
      <c r="K10" s="191">
        <v>315.8</v>
      </c>
      <c r="L10" s="191">
        <v>251.3</v>
      </c>
    </row>
    <row r="11" spans="1:12" x14ac:dyDescent="0.25">
      <c r="A11" s="18" t="s">
        <v>42</v>
      </c>
      <c r="B11" s="18">
        <v>41.7</v>
      </c>
      <c r="C11" s="191">
        <v>27.3</v>
      </c>
      <c r="D11" s="18">
        <v>47.8</v>
      </c>
      <c r="E11" s="191">
        <v>27.1</v>
      </c>
      <c r="F11" s="191">
        <v>40.5</v>
      </c>
      <c r="G11" s="191">
        <v>25.4</v>
      </c>
      <c r="H11" s="191">
        <v>24.1</v>
      </c>
      <c r="I11" s="191">
        <v>20.9</v>
      </c>
      <c r="J11" s="191">
        <v>25.2</v>
      </c>
      <c r="K11" s="191">
        <v>23.8</v>
      </c>
      <c r="L11" s="191">
        <v>112</v>
      </c>
    </row>
    <row r="12" spans="1:12" x14ac:dyDescent="0.25">
      <c r="A12" s="18" t="s">
        <v>43</v>
      </c>
      <c r="B12" s="18">
        <v>23.7</v>
      </c>
      <c r="C12" s="191">
        <v>21.6</v>
      </c>
      <c r="D12" s="18">
        <v>29.9</v>
      </c>
      <c r="E12" s="191">
        <v>47.7</v>
      </c>
      <c r="F12" s="191">
        <v>59.4</v>
      </c>
      <c r="G12" s="191">
        <v>69.3</v>
      </c>
      <c r="H12" s="191">
        <v>97.6</v>
      </c>
      <c r="I12" s="191">
        <v>75.400000000000006</v>
      </c>
      <c r="J12" s="191">
        <v>87.1</v>
      </c>
      <c r="K12" s="191">
        <v>102.6</v>
      </c>
      <c r="L12" s="191">
        <v>102.6</v>
      </c>
    </row>
    <row r="13" spans="1:12" x14ac:dyDescent="0.25">
      <c r="A13" s="18" t="s">
        <v>18</v>
      </c>
      <c r="B13" s="18">
        <v>0.5</v>
      </c>
      <c r="C13" s="191">
        <v>0.6</v>
      </c>
      <c r="D13" s="18">
        <v>0.6</v>
      </c>
      <c r="E13" s="191">
        <v>4.7</v>
      </c>
      <c r="F13" s="191">
        <v>4.9000000000000004</v>
      </c>
      <c r="G13" s="191">
        <v>11.1</v>
      </c>
      <c r="H13" s="191">
        <v>5.5</v>
      </c>
      <c r="I13" s="191">
        <v>8.4</v>
      </c>
      <c r="J13" s="191">
        <v>1.4</v>
      </c>
      <c r="K13" s="191">
        <v>20.3</v>
      </c>
      <c r="L13" s="191">
        <v>11.6</v>
      </c>
    </row>
    <row r="14" spans="1:12" s="273" customFormat="1" x14ac:dyDescent="0.25">
      <c r="A14" s="18" t="s">
        <v>180</v>
      </c>
      <c r="B14" s="18">
        <v>0.8</v>
      </c>
      <c r="C14" s="191">
        <v>0.6</v>
      </c>
      <c r="D14" s="18">
        <v>0.7</v>
      </c>
      <c r="E14" s="191">
        <v>0.2</v>
      </c>
      <c r="F14" s="191">
        <v>0.9</v>
      </c>
      <c r="G14" s="191">
        <v>2.9</v>
      </c>
      <c r="H14" s="191">
        <v>1.4</v>
      </c>
      <c r="I14" s="191">
        <v>0.4</v>
      </c>
      <c r="J14" s="191">
        <v>1.4</v>
      </c>
      <c r="K14" s="191">
        <v>0.3</v>
      </c>
      <c r="L14" s="191">
        <v>1.2</v>
      </c>
    </row>
    <row r="15" spans="1:12" s="273" customFormat="1" x14ac:dyDescent="0.25">
      <c r="A15" s="18" t="s">
        <v>269</v>
      </c>
      <c r="B15" s="18">
        <v>0.1</v>
      </c>
      <c r="C15" s="191">
        <v>0</v>
      </c>
      <c r="D15" s="18">
        <v>0.2</v>
      </c>
      <c r="E15" s="191">
        <v>0</v>
      </c>
      <c r="F15" s="191">
        <v>0</v>
      </c>
      <c r="G15" s="191">
        <v>0</v>
      </c>
      <c r="H15" s="191">
        <v>0</v>
      </c>
      <c r="I15" s="191">
        <v>0</v>
      </c>
      <c r="J15" s="191">
        <v>0</v>
      </c>
      <c r="K15" s="191">
        <v>0</v>
      </c>
      <c r="L15" s="191">
        <v>0</v>
      </c>
    </row>
    <row r="16" spans="1:12" x14ac:dyDescent="0.25">
      <c r="A16" s="18" t="s">
        <v>59</v>
      </c>
      <c r="B16" s="18">
        <v>0.1</v>
      </c>
      <c r="C16" s="191">
        <v>36.4</v>
      </c>
      <c r="D16" s="18">
        <v>39.5</v>
      </c>
      <c r="E16" s="191">
        <v>0.1</v>
      </c>
      <c r="F16" s="191">
        <v>6.5</v>
      </c>
      <c r="G16" s="191">
        <v>6</v>
      </c>
      <c r="H16" s="191">
        <v>6.2</v>
      </c>
      <c r="I16" s="191">
        <v>17.399999999999999</v>
      </c>
      <c r="J16" s="191">
        <v>27.7</v>
      </c>
      <c r="K16" s="191">
        <v>28.2</v>
      </c>
      <c r="L16" s="191">
        <v>47.2</v>
      </c>
    </row>
    <row r="17" spans="1:13" x14ac:dyDescent="0.25">
      <c r="A17" s="75" t="s">
        <v>60</v>
      </c>
      <c r="B17" s="75">
        <v>140.80000000000001</v>
      </c>
      <c r="C17" s="192">
        <v>173.7</v>
      </c>
      <c r="D17" s="75">
        <v>202.3</v>
      </c>
      <c r="E17" s="192">
        <v>217.69999999999996</v>
      </c>
      <c r="F17" s="192">
        <v>283.89999999999998</v>
      </c>
      <c r="G17" s="192">
        <v>349.5</v>
      </c>
      <c r="H17" s="192">
        <v>384.89999999999992</v>
      </c>
      <c r="I17" s="192">
        <v>393.39999999999986</v>
      </c>
      <c r="J17" s="192">
        <v>414.89999999999992</v>
      </c>
      <c r="K17" s="192">
        <v>491.00000000000006</v>
      </c>
      <c r="L17" s="192">
        <v>525.9</v>
      </c>
    </row>
    <row r="18" spans="1:13" ht="6" customHeight="1" x14ac:dyDescent="0.25">
      <c r="A18" s="18"/>
      <c r="B18" s="18"/>
      <c r="C18" s="191"/>
      <c r="D18" s="18"/>
      <c r="E18" s="191"/>
      <c r="F18" s="191"/>
      <c r="G18" s="191"/>
      <c r="H18" s="191"/>
      <c r="I18" s="191"/>
      <c r="J18" s="191"/>
      <c r="K18" s="191"/>
      <c r="L18" s="191"/>
    </row>
    <row r="19" spans="1:13" x14ac:dyDescent="0.25">
      <c r="A19" s="18" t="s">
        <v>207</v>
      </c>
      <c r="B19" s="18">
        <v>48.6</v>
      </c>
      <c r="C19" s="191">
        <v>50.8</v>
      </c>
      <c r="D19" s="18">
        <v>37.700000000000003</v>
      </c>
      <c r="E19" s="191">
        <v>83.2</v>
      </c>
      <c r="F19" s="191">
        <v>40.799999999999997</v>
      </c>
      <c r="G19" s="191">
        <v>305</v>
      </c>
      <c r="H19" s="191">
        <v>301.60000000000002</v>
      </c>
      <c r="I19" s="191">
        <v>295.60000000000002</v>
      </c>
      <c r="J19" s="191">
        <v>287.39999999999998</v>
      </c>
      <c r="K19" s="191">
        <v>713.1</v>
      </c>
      <c r="L19" s="191">
        <v>717.80000000000007</v>
      </c>
      <c r="M19" s="290"/>
    </row>
    <row r="20" spans="1:13" x14ac:dyDescent="0.25">
      <c r="A20" s="18" t="s">
        <v>213</v>
      </c>
      <c r="B20" s="191">
        <v>0</v>
      </c>
      <c r="C20" s="191">
        <v>0</v>
      </c>
      <c r="D20" s="191">
        <v>0</v>
      </c>
      <c r="E20" s="191">
        <v>1.1000000000000001</v>
      </c>
      <c r="F20" s="191">
        <v>1.1000000000000001</v>
      </c>
      <c r="G20" s="191">
        <v>6.9</v>
      </c>
      <c r="H20" s="191">
        <v>5.6</v>
      </c>
      <c r="I20" s="191">
        <v>0</v>
      </c>
      <c r="J20" s="191">
        <v>0</v>
      </c>
      <c r="K20" s="191">
        <v>0</v>
      </c>
      <c r="L20" s="191">
        <v>0</v>
      </c>
      <c r="M20" s="290"/>
    </row>
    <row r="21" spans="1:13" x14ac:dyDescent="0.25">
      <c r="A21" s="18" t="s">
        <v>61</v>
      </c>
      <c r="B21" s="18">
        <v>26.7</v>
      </c>
      <c r="C21" s="191">
        <v>41.5</v>
      </c>
      <c r="D21" s="18">
        <v>46.8</v>
      </c>
      <c r="E21" s="191">
        <v>50.9</v>
      </c>
      <c r="F21" s="191">
        <v>102.7</v>
      </c>
      <c r="G21" s="191">
        <v>93.8</v>
      </c>
      <c r="H21" s="191">
        <v>119.6</v>
      </c>
      <c r="I21" s="191">
        <v>131.19999999999999</v>
      </c>
      <c r="J21" s="191">
        <v>111</v>
      </c>
      <c r="K21" s="191">
        <v>131</v>
      </c>
      <c r="L21" s="191">
        <v>138.69999999999999</v>
      </c>
    </row>
    <row r="22" spans="1:13" x14ac:dyDescent="0.25">
      <c r="A22" s="75" t="s">
        <v>62</v>
      </c>
      <c r="B22" s="75">
        <v>75.3</v>
      </c>
      <c r="C22" s="192">
        <v>92.3</v>
      </c>
      <c r="D22" s="75">
        <v>84.5</v>
      </c>
      <c r="E22" s="192">
        <v>135.19999999999999</v>
      </c>
      <c r="F22" s="192">
        <v>144.6</v>
      </c>
      <c r="G22" s="192">
        <v>405.7</v>
      </c>
      <c r="H22" s="192">
        <v>426.8</v>
      </c>
      <c r="I22" s="192">
        <v>426.8</v>
      </c>
      <c r="J22" s="192">
        <v>398.4</v>
      </c>
      <c r="K22" s="192">
        <v>844.1</v>
      </c>
      <c r="L22" s="192">
        <v>856.5</v>
      </c>
    </row>
    <row r="23" spans="1:13" ht="9" customHeight="1" x14ac:dyDescent="0.25">
      <c r="A23" s="76"/>
      <c r="B23" s="76"/>
      <c r="C23" s="193"/>
      <c r="D23" s="76"/>
      <c r="E23" s="193"/>
      <c r="F23" s="193"/>
      <c r="G23" s="193"/>
      <c r="H23" s="193"/>
      <c r="I23" s="193"/>
      <c r="J23" s="193"/>
      <c r="K23" s="193"/>
      <c r="L23" s="193"/>
    </row>
    <row r="24" spans="1:13" ht="15.75" thickBot="1" x14ac:dyDescent="0.3">
      <c r="A24" s="77" t="s">
        <v>4</v>
      </c>
      <c r="B24" s="77">
        <v>216.1</v>
      </c>
      <c r="C24" s="194">
        <v>266</v>
      </c>
      <c r="D24" s="77">
        <v>286.8</v>
      </c>
      <c r="E24" s="194">
        <v>352.9</v>
      </c>
      <c r="F24" s="194">
        <v>428.5</v>
      </c>
      <c r="G24" s="194">
        <v>755.2</v>
      </c>
      <c r="H24" s="194">
        <v>811.69999999999993</v>
      </c>
      <c r="I24" s="194">
        <v>820.19999999999982</v>
      </c>
      <c r="J24" s="194">
        <v>813.3</v>
      </c>
      <c r="K24" s="194">
        <v>1335.1000000000001</v>
      </c>
      <c r="L24" s="194">
        <v>1382.4</v>
      </c>
    </row>
    <row r="25" spans="1:13" x14ac:dyDescent="0.25">
      <c r="A25" s="18"/>
      <c r="B25" s="18"/>
      <c r="C25" s="191"/>
      <c r="D25" s="18"/>
      <c r="E25" s="191"/>
      <c r="F25" s="191"/>
      <c r="G25" s="191"/>
      <c r="H25" s="191"/>
      <c r="I25" s="191"/>
      <c r="J25" s="191"/>
      <c r="K25" s="191"/>
      <c r="L25" s="191"/>
    </row>
    <row r="26" spans="1:13" x14ac:dyDescent="0.25">
      <c r="A26" s="18" t="s">
        <v>44</v>
      </c>
      <c r="B26" s="18">
        <v>34.5</v>
      </c>
      <c r="C26" s="191">
        <v>27.6</v>
      </c>
      <c r="D26" s="18">
        <v>51.6</v>
      </c>
      <c r="E26" s="191">
        <v>17.8</v>
      </c>
      <c r="F26" s="191">
        <v>32.9</v>
      </c>
      <c r="G26" s="191">
        <v>20.3</v>
      </c>
      <c r="H26" s="191">
        <v>12.9</v>
      </c>
      <c r="I26" s="191">
        <v>14.2</v>
      </c>
      <c r="J26" s="191">
        <v>14.4</v>
      </c>
      <c r="K26" s="191">
        <v>16.2</v>
      </c>
      <c r="L26" s="191">
        <v>80.5</v>
      </c>
    </row>
    <row r="27" spans="1:13" x14ac:dyDescent="0.25">
      <c r="A27" s="18" t="s">
        <v>273</v>
      </c>
      <c r="B27" s="18">
        <v>65.599999999999994</v>
      </c>
      <c r="C27" s="191">
        <v>0</v>
      </c>
      <c r="D27" s="191">
        <v>0</v>
      </c>
      <c r="E27" s="191">
        <v>0</v>
      </c>
      <c r="F27" s="191">
        <v>0</v>
      </c>
      <c r="G27" s="191">
        <v>0</v>
      </c>
      <c r="H27" s="191">
        <v>0</v>
      </c>
      <c r="I27" s="191">
        <v>0</v>
      </c>
      <c r="J27" s="191">
        <v>0</v>
      </c>
      <c r="K27" s="191">
        <v>0</v>
      </c>
      <c r="L27" s="191">
        <v>0</v>
      </c>
    </row>
    <row r="28" spans="1:13" x14ac:dyDescent="0.25">
      <c r="A28" s="18" t="s">
        <v>45</v>
      </c>
      <c r="B28" s="18">
        <v>36.1</v>
      </c>
      <c r="C28" s="191">
        <v>40.1</v>
      </c>
      <c r="D28" s="338">
        <v>43</v>
      </c>
      <c r="E28" s="191">
        <v>102.2</v>
      </c>
      <c r="F28" s="191">
        <v>118.5</v>
      </c>
      <c r="G28" s="191">
        <v>157.6</v>
      </c>
      <c r="H28" s="191">
        <v>157.30000000000001</v>
      </c>
      <c r="I28" s="191">
        <v>153.1</v>
      </c>
      <c r="J28" s="191">
        <v>156.19999999999999</v>
      </c>
      <c r="K28" s="191">
        <v>200</v>
      </c>
      <c r="L28" s="191">
        <v>187.2</v>
      </c>
    </row>
    <row r="29" spans="1:13" x14ac:dyDescent="0.25">
      <c r="A29" s="18" t="s">
        <v>63</v>
      </c>
      <c r="B29" s="18">
        <v>10.6</v>
      </c>
      <c r="C29" s="191">
        <v>43.7</v>
      </c>
      <c r="D29" s="18">
        <v>48.2</v>
      </c>
      <c r="E29" s="191">
        <v>10.7</v>
      </c>
      <c r="F29" s="191">
        <v>11</v>
      </c>
      <c r="G29" s="191">
        <v>12.5</v>
      </c>
      <c r="H29" s="191">
        <v>10.699999999999994</v>
      </c>
      <c r="I29" s="191">
        <v>22.1</v>
      </c>
      <c r="J29" s="191">
        <v>25.9</v>
      </c>
      <c r="K29" s="191">
        <v>42.4</v>
      </c>
      <c r="L29" s="191">
        <v>59.7</v>
      </c>
    </row>
    <row r="30" spans="1:13" x14ac:dyDescent="0.25">
      <c r="A30" s="75" t="s">
        <v>64</v>
      </c>
      <c r="B30" s="75">
        <v>146.80000000000001</v>
      </c>
      <c r="C30" s="192">
        <v>111.4</v>
      </c>
      <c r="D30" s="75">
        <v>142.80000000000001</v>
      </c>
      <c r="E30" s="192">
        <v>130.70000000000002</v>
      </c>
      <c r="F30" s="192">
        <v>162.4</v>
      </c>
      <c r="G30" s="192">
        <v>190.4</v>
      </c>
      <c r="H30" s="192">
        <v>180.9</v>
      </c>
      <c r="I30" s="192">
        <v>189.4</v>
      </c>
      <c r="J30" s="192">
        <v>196.5</v>
      </c>
      <c r="K30" s="192">
        <v>258.59999999999997</v>
      </c>
      <c r="L30" s="192">
        <v>327.39999999999998</v>
      </c>
    </row>
    <row r="31" spans="1:13" ht="6" customHeight="1" x14ac:dyDescent="0.25">
      <c r="A31" s="18"/>
      <c r="B31" s="18"/>
      <c r="C31" s="191"/>
      <c r="D31" s="18"/>
      <c r="E31" s="191"/>
      <c r="F31" s="191"/>
      <c r="G31" s="191"/>
      <c r="H31" s="191"/>
      <c r="I31" s="191"/>
      <c r="J31" s="191"/>
      <c r="K31" s="191"/>
      <c r="L31" s="191"/>
    </row>
    <row r="32" spans="1:13" ht="15" customHeight="1" x14ac:dyDescent="0.25">
      <c r="A32" s="18" t="s">
        <v>273</v>
      </c>
      <c r="B32" s="191">
        <v>0</v>
      </c>
      <c r="C32" s="191">
        <v>36.6</v>
      </c>
      <c r="D32" s="191">
        <v>0</v>
      </c>
      <c r="E32" s="191">
        <v>0</v>
      </c>
      <c r="F32" s="191">
        <v>0</v>
      </c>
      <c r="G32" s="191">
        <v>0</v>
      </c>
      <c r="H32" s="191">
        <v>0</v>
      </c>
      <c r="I32" s="191">
        <v>0</v>
      </c>
      <c r="J32" s="191">
        <v>0</v>
      </c>
      <c r="K32" s="191">
        <v>0</v>
      </c>
      <c r="L32" s="191">
        <v>0</v>
      </c>
    </row>
    <row r="33" spans="1:12" x14ac:dyDescent="0.25">
      <c r="A33" s="18" t="s">
        <v>46</v>
      </c>
      <c r="B33" s="18">
        <v>10.9</v>
      </c>
      <c r="C33" s="191">
        <v>22.7</v>
      </c>
      <c r="D33" s="18">
        <v>20.100000000000001</v>
      </c>
      <c r="E33" s="191">
        <v>28.4</v>
      </c>
      <c r="F33" s="191">
        <v>14.7</v>
      </c>
      <c r="G33" s="191">
        <v>32</v>
      </c>
      <c r="H33" s="191">
        <v>65.3</v>
      </c>
      <c r="I33" s="191">
        <v>77.8</v>
      </c>
      <c r="J33" s="191">
        <v>88.1</v>
      </c>
      <c r="K33" s="191">
        <v>87.2</v>
      </c>
      <c r="L33" s="191">
        <v>71.8</v>
      </c>
    </row>
    <row r="34" spans="1:12" x14ac:dyDescent="0.25">
      <c r="A34" s="18" t="s">
        <v>160</v>
      </c>
      <c r="B34" s="18">
        <v>16.7</v>
      </c>
      <c r="C34" s="191">
        <v>30.9</v>
      </c>
      <c r="D34" s="18">
        <v>35.6</v>
      </c>
      <c r="E34" s="191">
        <v>38.700000000000003</v>
      </c>
      <c r="F34" s="191">
        <v>41.6</v>
      </c>
      <c r="G34" s="191">
        <v>48</v>
      </c>
      <c r="H34" s="191">
        <v>68.900000000000006</v>
      </c>
      <c r="I34" s="191">
        <v>73.400000000000006</v>
      </c>
      <c r="J34" s="191">
        <v>67.3</v>
      </c>
      <c r="K34" s="191">
        <v>107.3</v>
      </c>
      <c r="L34" s="191">
        <v>143.89999999999998</v>
      </c>
    </row>
    <row r="35" spans="1:12" x14ac:dyDescent="0.25">
      <c r="A35" s="18" t="s">
        <v>65</v>
      </c>
      <c r="B35" s="18">
        <v>2.5</v>
      </c>
      <c r="C35" s="191">
        <v>2.8</v>
      </c>
      <c r="D35" s="18">
        <v>3.1</v>
      </c>
      <c r="E35" s="191">
        <v>4.5</v>
      </c>
      <c r="F35" s="191">
        <v>5.7</v>
      </c>
      <c r="G35" s="191">
        <v>6.3</v>
      </c>
      <c r="H35" s="191">
        <v>4.2000000000000028</v>
      </c>
      <c r="I35" s="191">
        <v>5.7000000000000028</v>
      </c>
      <c r="J35" s="191">
        <v>4.0999999999999996</v>
      </c>
      <c r="K35" s="191">
        <v>7</v>
      </c>
      <c r="L35" s="191">
        <v>9.4</v>
      </c>
    </row>
    <row r="36" spans="1:12" x14ac:dyDescent="0.25">
      <c r="A36" s="75" t="s">
        <v>66</v>
      </c>
      <c r="B36" s="75">
        <v>30.1</v>
      </c>
      <c r="C36" s="192">
        <v>93</v>
      </c>
      <c r="D36" s="75">
        <v>58.8</v>
      </c>
      <c r="E36" s="192">
        <v>71.600000000000009</v>
      </c>
      <c r="F36" s="192">
        <v>62</v>
      </c>
      <c r="G36" s="192">
        <v>86.3</v>
      </c>
      <c r="H36" s="192">
        <v>138.4</v>
      </c>
      <c r="I36" s="192">
        <v>156.9</v>
      </c>
      <c r="J36" s="192">
        <v>159.49999999999997</v>
      </c>
      <c r="K36" s="192">
        <v>201.5</v>
      </c>
      <c r="L36" s="192">
        <v>225.1</v>
      </c>
    </row>
    <row r="37" spans="1:12" ht="6" customHeight="1" x14ac:dyDescent="0.25">
      <c r="A37" s="18"/>
      <c r="B37" s="18"/>
      <c r="C37" s="191"/>
      <c r="D37" s="18"/>
      <c r="E37" s="191"/>
      <c r="F37" s="191"/>
      <c r="G37" s="191"/>
      <c r="H37" s="191"/>
      <c r="I37" s="191"/>
      <c r="J37" s="191"/>
      <c r="K37" s="191"/>
      <c r="L37" s="191"/>
    </row>
    <row r="38" spans="1:12" x14ac:dyDescent="0.25">
      <c r="A38" s="75" t="s">
        <v>19</v>
      </c>
      <c r="B38" s="75">
        <v>176.9</v>
      </c>
      <c r="C38" s="192">
        <v>204.4</v>
      </c>
      <c r="D38" s="75">
        <v>201.6</v>
      </c>
      <c r="E38" s="192">
        <v>202.3</v>
      </c>
      <c r="F38" s="192">
        <v>224.4</v>
      </c>
      <c r="G38" s="192">
        <v>276.7</v>
      </c>
      <c r="H38" s="192">
        <v>319.3</v>
      </c>
      <c r="I38" s="192">
        <v>346.3</v>
      </c>
      <c r="J38" s="192">
        <v>356</v>
      </c>
      <c r="K38" s="192">
        <v>460.09999999999997</v>
      </c>
      <c r="L38" s="192">
        <v>552.5</v>
      </c>
    </row>
    <row r="39" spans="1:12" ht="9" customHeight="1" x14ac:dyDescent="0.25">
      <c r="A39" s="18"/>
      <c r="B39" s="18"/>
      <c r="C39" s="191"/>
      <c r="D39" s="18"/>
      <c r="E39" s="191"/>
      <c r="F39" s="191"/>
      <c r="G39" s="191"/>
      <c r="H39" s="191"/>
      <c r="I39" s="191"/>
      <c r="J39" s="191"/>
      <c r="K39" s="191"/>
      <c r="L39" s="191"/>
    </row>
    <row r="40" spans="1:12" x14ac:dyDescent="0.25">
      <c r="A40" s="18" t="s">
        <v>20</v>
      </c>
      <c r="B40" s="191">
        <v>8</v>
      </c>
      <c r="C40" s="191">
        <v>8</v>
      </c>
      <c r="D40" s="18">
        <v>8</v>
      </c>
      <c r="E40" s="191">
        <v>8</v>
      </c>
      <c r="F40" s="191">
        <v>8</v>
      </c>
      <c r="G40" s="191">
        <v>8</v>
      </c>
      <c r="H40" s="191">
        <v>8</v>
      </c>
      <c r="I40" s="191">
        <v>8</v>
      </c>
      <c r="J40" s="191">
        <v>8</v>
      </c>
      <c r="K40" s="191">
        <v>8</v>
      </c>
      <c r="L40" s="191">
        <v>8</v>
      </c>
    </row>
    <row r="41" spans="1:12" x14ac:dyDescent="0.25">
      <c r="A41" s="18" t="s">
        <v>21</v>
      </c>
      <c r="B41" s="161">
        <v>-1.5</v>
      </c>
      <c r="C41" s="161">
        <v>-5.3</v>
      </c>
      <c r="D41" s="161">
        <v>-6.2</v>
      </c>
      <c r="E41" s="161">
        <v>-13.8</v>
      </c>
      <c r="F41" s="161">
        <v>-13.7</v>
      </c>
      <c r="G41" s="161">
        <v>-23.3</v>
      </c>
      <c r="H41" s="161">
        <v>-24.2</v>
      </c>
      <c r="I41" s="161">
        <v>-35.200000000000003</v>
      </c>
      <c r="J41" s="161">
        <v>-46.1</v>
      </c>
      <c r="K41" s="195">
        <v>-63.5</v>
      </c>
      <c r="L41" s="161">
        <v>-64.3</v>
      </c>
    </row>
    <row r="42" spans="1:12" x14ac:dyDescent="0.25">
      <c r="A42" s="18" t="s">
        <v>22</v>
      </c>
      <c r="B42" s="191">
        <v>32.700000000000003</v>
      </c>
      <c r="C42" s="191">
        <v>58.9</v>
      </c>
      <c r="D42" s="18">
        <v>83.4</v>
      </c>
      <c r="E42" s="191">
        <v>156.4</v>
      </c>
      <c r="F42" s="191">
        <v>209.8</v>
      </c>
      <c r="G42" s="191">
        <v>493.8</v>
      </c>
      <c r="H42" s="191">
        <v>508.59999999999997</v>
      </c>
      <c r="I42" s="191">
        <v>501.1</v>
      </c>
      <c r="J42" s="191">
        <v>495.4</v>
      </c>
      <c r="K42" s="191">
        <v>930.5</v>
      </c>
      <c r="L42" s="191">
        <v>886.2</v>
      </c>
    </row>
    <row r="43" spans="1:12" x14ac:dyDescent="0.25">
      <c r="A43" s="75" t="s">
        <v>5</v>
      </c>
      <c r="B43" s="192">
        <v>39.200000000000003</v>
      </c>
      <c r="C43" s="192">
        <v>61.6</v>
      </c>
      <c r="D43" s="75">
        <v>85.2</v>
      </c>
      <c r="E43" s="192">
        <v>150.59999999999997</v>
      </c>
      <c r="F43" s="192">
        <v>204.1</v>
      </c>
      <c r="G43" s="192">
        <v>478.5</v>
      </c>
      <c r="H43" s="192">
        <v>492.4</v>
      </c>
      <c r="I43" s="192">
        <v>473.9</v>
      </c>
      <c r="J43" s="192">
        <v>457.29999999999995</v>
      </c>
      <c r="K43" s="192">
        <v>875</v>
      </c>
      <c r="L43" s="192">
        <v>829.90000000000009</v>
      </c>
    </row>
    <row r="44" spans="1:12" ht="9" customHeight="1" x14ac:dyDescent="0.25">
      <c r="A44" s="18"/>
      <c r="B44" s="191"/>
      <c r="C44" s="191"/>
      <c r="D44" s="18"/>
      <c r="E44" s="191"/>
      <c r="F44" s="191"/>
      <c r="G44" s="191"/>
      <c r="H44" s="191"/>
      <c r="I44" s="191"/>
      <c r="J44" s="191"/>
      <c r="K44" s="191"/>
      <c r="L44" s="191"/>
    </row>
    <row r="45" spans="1:12" ht="15.75" thickBot="1" x14ac:dyDescent="0.3">
      <c r="A45" s="77" t="s">
        <v>23</v>
      </c>
      <c r="B45" s="194">
        <v>216.1</v>
      </c>
      <c r="C45" s="194">
        <v>266</v>
      </c>
      <c r="D45" s="77">
        <v>286.8</v>
      </c>
      <c r="E45" s="194">
        <v>352.9</v>
      </c>
      <c r="F45" s="194">
        <v>428.5</v>
      </c>
      <c r="G45" s="194">
        <v>755.2</v>
      </c>
      <c r="H45" s="194">
        <v>811.7</v>
      </c>
      <c r="I45" s="194">
        <v>820.19999999999993</v>
      </c>
      <c r="J45" s="194">
        <v>813.3</v>
      </c>
      <c r="K45" s="194">
        <v>1335.1</v>
      </c>
      <c r="L45" s="194">
        <v>1382.4</v>
      </c>
    </row>
    <row r="46" spans="1:12" x14ac:dyDescent="0.25">
      <c r="A46" s="18"/>
      <c r="B46" s="191"/>
      <c r="C46" s="191"/>
      <c r="D46" s="18"/>
      <c r="E46" s="191"/>
      <c r="F46" s="191"/>
      <c r="G46" s="191"/>
      <c r="H46" s="191"/>
      <c r="I46" s="191"/>
      <c r="J46" s="191"/>
      <c r="K46" s="191"/>
      <c r="L46" s="191"/>
    </row>
    <row r="47" spans="1:12" x14ac:dyDescent="0.25">
      <c r="A47" s="19" t="s">
        <v>191</v>
      </c>
      <c r="B47" s="196">
        <v>-7.3</v>
      </c>
      <c r="C47" s="196">
        <v>11.5</v>
      </c>
      <c r="D47" s="196">
        <v>47.9</v>
      </c>
      <c r="E47" s="196">
        <v>68.7</v>
      </c>
      <c r="F47" s="196">
        <v>164.3</v>
      </c>
      <c r="G47" s="196">
        <v>174.2</v>
      </c>
      <c r="H47" s="196">
        <v>196.2</v>
      </c>
      <c r="I47" s="196">
        <v>188.7</v>
      </c>
      <c r="J47" s="196">
        <v>178.3</v>
      </c>
      <c r="K47" s="196">
        <v>197.2</v>
      </c>
      <c r="L47" s="196">
        <v>174.4</v>
      </c>
    </row>
    <row r="48" spans="1:12" x14ac:dyDescent="0.25">
      <c r="A48" s="12"/>
      <c r="B48" s="12"/>
      <c r="C48" s="12"/>
      <c r="D48" s="12"/>
      <c r="E48" s="12"/>
      <c r="F48" s="12"/>
      <c r="G48" s="12"/>
      <c r="H48" s="80"/>
      <c r="I48" s="12"/>
      <c r="J48" s="80"/>
      <c r="K48" s="12"/>
      <c r="L48" s="80"/>
    </row>
    <row r="49" spans="3:12" x14ac:dyDescent="0.25">
      <c r="C49" s="276"/>
      <c r="E49" s="276"/>
      <c r="F49" s="276"/>
      <c r="G49" s="276"/>
      <c r="H49" s="277"/>
      <c r="I49" s="276"/>
      <c r="J49" s="277"/>
      <c r="K49" s="276"/>
      <c r="L49" s="277"/>
    </row>
    <row r="51" spans="3:12" x14ac:dyDescent="0.25">
      <c r="C51" s="278"/>
      <c r="E51" s="278"/>
      <c r="F51" s="278"/>
      <c r="G51" s="278"/>
      <c r="H51" s="279"/>
      <c r="I51" s="278"/>
      <c r="J51" s="279"/>
      <c r="K51" s="278"/>
      <c r="L51" s="279"/>
    </row>
  </sheetData>
  <phoneticPr fontId="8" type="noConversion"/>
  <hyperlinks>
    <hyperlink ref="A1" location="'Table of contents'!A1" display="GROUP BALANCE SHEET" xr:uid="{00000000-0004-0000-0500-000000000000}"/>
  </hyperlinks>
  <pageMargins left="0.55118110236220474" right="0.55118110236220474" top="0.78740157480314965" bottom="0.78740157480314965"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83"/>
  <sheetViews>
    <sheetView showGridLines="0" topLeftCell="A21" zoomScale="85" zoomScaleNormal="85" workbookViewId="0">
      <selection activeCell="E50" sqref="E50"/>
    </sheetView>
  </sheetViews>
  <sheetFormatPr defaultRowHeight="15" x14ac:dyDescent="0.25"/>
  <cols>
    <col min="1" max="1" width="78.28515625" customWidth="1"/>
    <col min="2" max="8" width="12.28515625" customWidth="1"/>
    <col min="9" max="11" width="12.28515625" style="9" customWidth="1"/>
    <col min="12" max="12" width="5.7109375" customWidth="1"/>
    <col min="13" max="15" width="12.28515625" style="9" customWidth="1"/>
    <col min="16" max="16" width="5.7109375" customWidth="1"/>
    <col min="17" max="19" width="12.28515625" style="9" customWidth="1"/>
    <col min="20" max="20" width="5.7109375" customWidth="1"/>
  </cols>
  <sheetData>
    <row r="1" spans="1:20" s="12" customFormat="1" ht="23.25" x14ac:dyDescent="0.35">
      <c r="A1" s="65" t="s">
        <v>135</v>
      </c>
      <c r="B1" s="65"/>
      <c r="C1" s="65"/>
      <c r="D1" s="65"/>
      <c r="E1" s="65"/>
      <c r="F1" s="65"/>
      <c r="G1" s="65"/>
      <c r="H1" s="65"/>
      <c r="I1" s="232"/>
      <c r="J1" s="232"/>
      <c r="K1" s="232"/>
      <c r="L1" s="65"/>
      <c r="M1" s="232"/>
      <c r="N1" s="232"/>
      <c r="O1" s="232"/>
      <c r="P1" s="65"/>
      <c r="Q1" s="232"/>
      <c r="R1" s="232"/>
      <c r="S1" s="232"/>
      <c r="T1" s="65"/>
    </row>
    <row r="4" spans="1:20" s="48" customFormat="1" ht="12.75" x14ac:dyDescent="0.2">
      <c r="B4" s="227" t="s">
        <v>278</v>
      </c>
      <c r="C4" s="32" t="s">
        <v>261</v>
      </c>
      <c r="D4" s="227" t="s">
        <v>260</v>
      </c>
      <c r="E4" s="227" t="s">
        <v>259</v>
      </c>
      <c r="F4" s="32" t="s">
        <v>240</v>
      </c>
      <c r="G4" s="227" t="s">
        <v>239</v>
      </c>
      <c r="H4" s="227" t="s">
        <v>227</v>
      </c>
      <c r="I4" s="32" t="s">
        <v>215</v>
      </c>
      <c r="J4" s="227" t="s">
        <v>217</v>
      </c>
      <c r="K4" s="227" t="s">
        <v>208</v>
      </c>
      <c r="L4" s="2"/>
      <c r="M4" s="32" t="s">
        <v>200</v>
      </c>
      <c r="N4" s="227" t="s">
        <v>201</v>
      </c>
      <c r="O4" s="227" t="s">
        <v>193</v>
      </c>
      <c r="P4" s="2"/>
      <c r="Q4" s="32" t="s">
        <v>183</v>
      </c>
      <c r="R4" s="227" t="s">
        <v>182</v>
      </c>
      <c r="S4" s="227" t="s">
        <v>178</v>
      </c>
      <c r="T4" s="2"/>
    </row>
    <row r="5" spans="1:20" s="83" customFormat="1" ht="12" thickBot="1" x14ac:dyDescent="0.25">
      <c r="I5" s="218"/>
      <c r="J5" s="218"/>
      <c r="K5" s="218"/>
      <c r="L5" s="84"/>
      <c r="M5" s="218"/>
      <c r="N5" s="218"/>
      <c r="O5" s="218"/>
      <c r="P5" s="84"/>
      <c r="Q5" s="218"/>
      <c r="R5" s="218"/>
      <c r="S5" s="218"/>
      <c r="T5" s="84"/>
    </row>
    <row r="6" spans="1:20" s="22" customFormat="1" ht="3.75" customHeight="1" x14ac:dyDescent="0.2">
      <c r="A6" s="78"/>
      <c r="B6" s="78"/>
      <c r="C6" s="78"/>
      <c r="D6" s="78"/>
      <c r="E6" s="78"/>
      <c r="F6" s="78"/>
      <c r="G6" s="78"/>
      <c r="H6" s="78"/>
      <c r="I6" s="58"/>
      <c r="J6" s="58"/>
      <c r="K6" s="219"/>
      <c r="L6" s="63"/>
      <c r="M6" s="58"/>
      <c r="N6" s="219"/>
      <c r="O6" s="219"/>
      <c r="P6" s="63"/>
      <c r="Q6" s="58"/>
      <c r="R6" s="219"/>
      <c r="S6" s="219"/>
      <c r="T6" s="63"/>
    </row>
    <row r="7" spans="1:20" s="12" customFormat="1" ht="12.75" x14ac:dyDescent="0.2">
      <c r="A7" s="22" t="s">
        <v>37</v>
      </c>
      <c r="B7" s="22"/>
      <c r="C7" s="22"/>
      <c r="D7" s="22"/>
      <c r="E7" s="22"/>
      <c r="F7" s="22"/>
      <c r="G7" s="22"/>
      <c r="H7" s="22"/>
      <c r="I7" s="23"/>
      <c r="J7" s="23"/>
      <c r="K7" s="23"/>
      <c r="L7" s="22"/>
      <c r="M7" s="23"/>
      <c r="N7" s="23"/>
      <c r="O7" s="23"/>
      <c r="P7" s="22"/>
      <c r="Q7" s="23"/>
      <c r="R7" s="23"/>
      <c r="S7" s="23"/>
      <c r="T7" s="22"/>
    </row>
    <row r="8" spans="1:20" ht="3.75" customHeight="1" thickBot="1" x14ac:dyDescent="0.3">
      <c r="A8" s="59"/>
      <c r="B8" s="59"/>
      <c r="C8" s="59"/>
      <c r="D8" s="59"/>
      <c r="E8" s="59"/>
      <c r="F8" s="59"/>
      <c r="G8" s="59"/>
      <c r="H8" s="59"/>
      <c r="I8" s="60"/>
      <c r="J8" s="60"/>
      <c r="K8" s="106"/>
      <c r="L8" s="112"/>
      <c r="M8" s="60"/>
      <c r="N8" s="106"/>
      <c r="O8" s="106"/>
      <c r="P8" s="112"/>
      <c r="Q8" s="60"/>
      <c r="R8" s="106"/>
      <c r="S8" s="106"/>
      <c r="T8" s="112"/>
    </row>
    <row r="9" spans="1:20" s="22" customFormat="1" ht="3.75" customHeight="1" x14ac:dyDescent="0.2">
      <c r="I9" s="39"/>
      <c r="J9" s="39"/>
      <c r="K9" s="159"/>
      <c r="L9" s="62"/>
      <c r="M9" s="39"/>
      <c r="N9" s="159"/>
      <c r="O9" s="159"/>
      <c r="P9" s="62"/>
      <c r="Q9" s="39"/>
      <c r="R9" s="159"/>
      <c r="S9" s="159"/>
      <c r="T9" s="62"/>
    </row>
    <row r="10" spans="1:20" s="23" customFormat="1" ht="12.75" x14ac:dyDescent="0.2">
      <c r="A10" s="228" t="s">
        <v>188</v>
      </c>
      <c r="B10" s="228"/>
      <c r="C10" s="198">
        <v>-82.1</v>
      </c>
      <c r="D10" s="228"/>
      <c r="E10" s="228"/>
      <c r="F10" s="198">
        <v>-290.00000000000006</v>
      </c>
      <c r="G10" s="228"/>
      <c r="H10" s="228"/>
      <c r="I10" s="198">
        <v>-23.300000000000018</v>
      </c>
      <c r="J10" s="198"/>
      <c r="K10" s="197"/>
      <c r="L10" s="197"/>
      <c r="M10" s="198">
        <v>-388.4</v>
      </c>
      <c r="N10" s="197"/>
      <c r="O10" s="197"/>
      <c r="P10" s="197"/>
      <c r="Q10" s="198">
        <v>-3.5</v>
      </c>
      <c r="R10" s="197"/>
      <c r="S10" s="197"/>
      <c r="T10" s="197"/>
    </row>
    <row r="11" spans="1:20" s="23" customFormat="1" ht="12.75" x14ac:dyDescent="0.2">
      <c r="A11" s="24"/>
      <c r="B11" s="24"/>
      <c r="C11" s="168"/>
      <c r="D11" s="24"/>
      <c r="E11" s="24"/>
      <c r="F11" s="168"/>
      <c r="G11" s="24"/>
      <c r="H11" s="24"/>
      <c r="I11" s="168"/>
      <c r="J11" s="168"/>
      <c r="K11" s="191"/>
      <c r="L11" s="191"/>
      <c r="M11" s="168"/>
      <c r="N11" s="191"/>
      <c r="O11" s="191"/>
      <c r="P11" s="191"/>
      <c r="Q11" s="168"/>
      <c r="R11" s="191"/>
      <c r="S11" s="191"/>
      <c r="T11" s="191"/>
    </row>
    <row r="12" spans="1:20" s="23" customFormat="1" ht="12.75" x14ac:dyDescent="0.2">
      <c r="A12" s="25" t="s">
        <v>189</v>
      </c>
      <c r="B12" s="25"/>
      <c r="C12" s="168"/>
      <c r="D12" s="25"/>
      <c r="E12" s="25"/>
      <c r="F12" s="168"/>
      <c r="G12" s="25"/>
      <c r="H12" s="25"/>
      <c r="I12" s="168"/>
      <c r="J12" s="168"/>
      <c r="K12" s="191"/>
      <c r="L12" s="191"/>
      <c r="M12" s="168"/>
      <c r="N12" s="191"/>
      <c r="O12" s="191"/>
      <c r="P12" s="191"/>
      <c r="Q12" s="168"/>
      <c r="R12" s="191"/>
      <c r="S12" s="191"/>
      <c r="T12" s="191"/>
    </row>
    <row r="13" spans="1:20" s="23" customFormat="1" ht="6" customHeight="1" x14ac:dyDescent="0.2">
      <c r="A13" s="26"/>
      <c r="B13" s="26"/>
      <c r="C13" s="168"/>
      <c r="D13" s="26"/>
      <c r="E13" s="26"/>
      <c r="F13" s="168"/>
      <c r="G13" s="26"/>
      <c r="H13" s="26"/>
      <c r="I13" s="168"/>
      <c r="J13" s="168"/>
      <c r="K13" s="191"/>
      <c r="L13" s="191"/>
      <c r="M13" s="168"/>
      <c r="N13" s="191"/>
      <c r="O13" s="191"/>
      <c r="P13" s="191"/>
      <c r="Q13" s="168"/>
      <c r="R13" s="191"/>
      <c r="S13" s="191"/>
      <c r="T13" s="191"/>
    </row>
    <row r="14" spans="1:20" s="23" customFormat="1" ht="12.75" x14ac:dyDescent="0.2">
      <c r="A14" s="27" t="s">
        <v>190</v>
      </c>
      <c r="B14" s="27"/>
      <c r="C14" s="168"/>
      <c r="D14" s="27"/>
      <c r="E14" s="27"/>
      <c r="F14" s="168"/>
      <c r="G14" s="27"/>
      <c r="H14" s="27"/>
      <c r="I14" s="168"/>
      <c r="J14" s="168"/>
      <c r="K14" s="191"/>
      <c r="L14" s="191"/>
      <c r="M14" s="168"/>
      <c r="N14" s="191"/>
      <c r="O14" s="191"/>
      <c r="P14" s="191"/>
      <c r="Q14" s="168"/>
      <c r="R14" s="191"/>
      <c r="S14" s="191"/>
      <c r="T14" s="191"/>
    </row>
    <row r="15" spans="1:20" s="23" customFormat="1" ht="12.75" x14ac:dyDescent="0.2">
      <c r="A15" s="28" t="s">
        <v>111</v>
      </c>
      <c r="B15" s="28"/>
      <c r="C15" s="168">
        <v>26.3</v>
      </c>
      <c r="D15" s="28"/>
      <c r="E15" s="28"/>
      <c r="F15" s="168">
        <v>223.5</v>
      </c>
      <c r="G15" s="28"/>
      <c r="H15" s="28"/>
      <c r="I15" s="168">
        <v>0.3</v>
      </c>
      <c r="J15" s="168"/>
      <c r="K15" s="191"/>
      <c r="L15" s="191"/>
      <c r="M15" s="168">
        <v>401.2</v>
      </c>
      <c r="N15" s="191"/>
      <c r="O15" s="191"/>
      <c r="P15" s="191"/>
      <c r="Q15" s="168">
        <v>7.8000000000000007</v>
      </c>
      <c r="R15" s="191"/>
      <c r="S15" s="191"/>
      <c r="T15" s="191"/>
    </row>
    <row r="16" spans="1:20" s="23" customFormat="1" ht="12.75" x14ac:dyDescent="0.2">
      <c r="A16" s="229" t="s">
        <v>84</v>
      </c>
      <c r="B16" s="229"/>
      <c r="C16" s="168">
        <v>16.5</v>
      </c>
      <c r="D16" s="229"/>
      <c r="E16" s="229"/>
      <c r="F16" s="168">
        <v>18</v>
      </c>
      <c r="G16" s="229"/>
      <c r="H16" s="28"/>
      <c r="I16" s="168">
        <v>20.2</v>
      </c>
      <c r="J16" s="168"/>
      <c r="K16" s="191"/>
      <c r="L16" s="191"/>
      <c r="M16" s="168">
        <v>28.9</v>
      </c>
      <c r="N16" s="191"/>
      <c r="O16" s="191"/>
      <c r="P16" s="191"/>
      <c r="Q16" s="168">
        <v>28.8</v>
      </c>
      <c r="R16" s="191"/>
      <c r="S16" s="191"/>
      <c r="T16" s="191"/>
    </row>
    <row r="17" spans="1:20" s="23" customFormat="1" ht="12.75" x14ac:dyDescent="0.2">
      <c r="A17" s="28" t="s">
        <v>85</v>
      </c>
      <c r="B17" s="28"/>
      <c r="C17" s="168">
        <v>2.6</v>
      </c>
      <c r="D17" s="28"/>
      <c r="E17" s="28"/>
      <c r="F17" s="168">
        <v>6.9</v>
      </c>
      <c r="G17" s="28"/>
      <c r="H17" s="28"/>
      <c r="I17" s="168">
        <v>9.4</v>
      </c>
      <c r="J17" s="168"/>
      <c r="K17" s="191"/>
      <c r="L17" s="191"/>
      <c r="M17" s="168">
        <v>11.1</v>
      </c>
      <c r="N17" s="191"/>
      <c r="O17" s="191"/>
      <c r="P17" s="191"/>
      <c r="Q17" s="168">
        <v>12.3</v>
      </c>
      <c r="R17" s="191"/>
      <c r="S17" s="191"/>
      <c r="T17" s="191"/>
    </row>
    <row r="18" spans="1:20" s="23" customFormat="1" ht="12.75" x14ac:dyDescent="0.2">
      <c r="A18" s="28" t="s">
        <v>86</v>
      </c>
      <c r="B18" s="28"/>
      <c r="C18" s="168">
        <v>0</v>
      </c>
      <c r="D18" s="28"/>
      <c r="E18" s="28"/>
      <c r="F18" s="168">
        <v>0</v>
      </c>
      <c r="G18" s="28"/>
      <c r="H18" s="28"/>
      <c r="I18" s="168">
        <v>0.4</v>
      </c>
      <c r="J18" s="168"/>
      <c r="K18" s="191"/>
      <c r="L18" s="191"/>
      <c r="M18" s="168">
        <v>-1</v>
      </c>
      <c r="N18" s="191"/>
      <c r="O18" s="191"/>
      <c r="P18" s="191"/>
      <c r="Q18" s="168">
        <v>0.6</v>
      </c>
      <c r="R18" s="191"/>
      <c r="S18" s="191"/>
      <c r="T18" s="191"/>
    </row>
    <row r="19" spans="1:20" s="23" customFormat="1" ht="6" customHeight="1" x14ac:dyDescent="0.2">
      <c r="A19" s="26"/>
      <c r="B19" s="26"/>
      <c r="C19" s="168"/>
      <c r="D19" s="26"/>
      <c r="E19" s="26"/>
      <c r="F19" s="168"/>
      <c r="G19" s="26"/>
      <c r="H19" s="26"/>
      <c r="I19" s="168"/>
      <c r="J19" s="168"/>
      <c r="K19" s="191"/>
      <c r="L19" s="191"/>
      <c r="M19" s="168"/>
      <c r="N19" s="191"/>
      <c r="O19" s="191"/>
      <c r="P19" s="191"/>
      <c r="Q19" s="168"/>
      <c r="R19" s="191"/>
      <c r="S19" s="191"/>
      <c r="T19" s="191"/>
    </row>
    <row r="20" spans="1:20" s="23" customFormat="1" ht="12.75" x14ac:dyDescent="0.2">
      <c r="A20" s="27" t="s">
        <v>158</v>
      </c>
      <c r="B20" s="27"/>
      <c r="C20" s="168"/>
      <c r="D20" s="27"/>
      <c r="E20" s="27"/>
      <c r="F20" s="168"/>
      <c r="G20" s="27"/>
      <c r="H20" s="27"/>
      <c r="I20" s="168"/>
      <c r="J20" s="168"/>
      <c r="K20" s="191"/>
      <c r="L20" s="191"/>
      <c r="M20" s="168"/>
      <c r="N20" s="191"/>
      <c r="O20" s="191"/>
      <c r="P20" s="191"/>
      <c r="Q20" s="168"/>
      <c r="R20" s="191"/>
      <c r="S20" s="191"/>
      <c r="T20" s="191"/>
    </row>
    <row r="21" spans="1:20" s="23" customFormat="1" ht="12.75" customHeight="1" x14ac:dyDescent="0.2">
      <c r="A21" s="28" t="s">
        <v>87</v>
      </c>
      <c r="B21" s="28"/>
      <c r="C21" s="168">
        <v>4.4000000000000004</v>
      </c>
      <c r="D21" s="28"/>
      <c r="E21" s="28"/>
      <c r="F21" s="168">
        <v>7.4</v>
      </c>
      <c r="G21" s="28"/>
      <c r="H21" s="28"/>
      <c r="I21" s="168">
        <v>49.4</v>
      </c>
      <c r="J21" s="168"/>
      <c r="K21" s="191"/>
      <c r="L21" s="191"/>
      <c r="M21" s="168">
        <v>21</v>
      </c>
      <c r="N21" s="191"/>
      <c r="O21" s="191"/>
      <c r="P21" s="191"/>
      <c r="Q21" s="168">
        <v>27.4</v>
      </c>
      <c r="R21" s="191"/>
      <c r="S21" s="191"/>
      <c r="T21" s="191"/>
    </row>
    <row r="22" spans="1:20" s="23" customFormat="1" ht="12.75" customHeight="1" x14ac:dyDescent="0.2">
      <c r="A22" s="28" t="s">
        <v>186</v>
      </c>
      <c r="B22" s="28"/>
      <c r="C22" s="168">
        <v>1.8</v>
      </c>
      <c r="D22" s="28"/>
      <c r="E22" s="28"/>
      <c r="F22" s="168">
        <v>8.6</v>
      </c>
      <c r="G22" s="28"/>
      <c r="H22" s="28"/>
      <c r="I22" s="168">
        <v>-7.2</v>
      </c>
      <c r="J22" s="168"/>
      <c r="K22" s="191"/>
      <c r="L22" s="191"/>
      <c r="M22" s="168">
        <v>-0.4</v>
      </c>
      <c r="N22" s="191"/>
      <c r="O22" s="191"/>
      <c r="P22" s="191"/>
      <c r="Q22" s="168">
        <v>19.3</v>
      </c>
      <c r="R22" s="191"/>
      <c r="S22" s="191"/>
      <c r="T22" s="191"/>
    </row>
    <row r="23" spans="1:20" s="23" customFormat="1" ht="12.75" customHeight="1" x14ac:dyDescent="0.2">
      <c r="A23" s="28" t="s">
        <v>88</v>
      </c>
      <c r="B23" s="28"/>
      <c r="C23" s="168">
        <v>10.5</v>
      </c>
      <c r="D23" s="28"/>
      <c r="E23" s="28"/>
      <c r="F23" s="168">
        <v>30.6</v>
      </c>
      <c r="G23" s="28"/>
      <c r="H23" s="28"/>
      <c r="I23" s="168">
        <v>-20.2</v>
      </c>
      <c r="J23" s="168"/>
      <c r="K23" s="191"/>
      <c r="L23" s="191"/>
      <c r="M23" s="168">
        <v>24</v>
      </c>
      <c r="N23" s="191"/>
      <c r="O23" s="191"/>
      <c r="P23" s="191"/>
      <c r="Q23" s="168">
        <v>-9.1</v>
      </c>
      <c r="R23" s="191"/>
      <c r="S23" s="191"/>
      <c r="T23" s="191"/>
    </row>
    <row r="24" spans="1:20" s="23" customFormat="1" ht="12.75" customHeight="1" x14ac:dyDescent="0.2">
      <c r="A24" s="28" t="s">
        <v>89</v>
      </c>
      <c r="B24" s="28"/>
      <c r="C24" s="168">
        <v>2.4</v>
      </c>
      <c r="D24" s="28"/>
      <c r="E24" s="28"/>
      <c r="F24" s="168">
        <v>-9.1</v>
      </c>
      <c r="G24" s="28"/>
      <c r="H24" s="28"/>
      <c r="I24" s="168">
        <v>12.7</v>
      </c>
      <c r="J24" s="168"/>
      <c r="K24" s="191"/>
      <c r="L24" s="191"/>
      <c r="M24" s="168">
        <v>-1.6</v>
      </c>
      <c r="N24" s="191"/>
      <c r="O24" s="191"/>
      <c r="P24" s="191"/>
      <c r="Q24" s="168">
        <v>-18</v>
      </c>
      <c r="R24" s="191"/>
      <c r="S24" s="191"/>
      <c r="T24" s="191"/>
    </row>
    <row r="25" spans="1:20" s="23" customFormat="1" ht="12.75" customHeight="1" x14ac:dyDescent="0.2">
      <c r="A25" s="28" t="s">
        <v>90</v>
      </c>
      <c r="B25" s="28"/>
      <c r="C25" s="168">
        <v>-24.9</v>
      </c>
      <c r="D25" s="28"/>
      <c r="E25" s="28"/>
      <c r="F25" s="168">
        <v>-38.200000000000003</v>
      </c>
      <c r="G25" s="28"/>
      <c r="H25" s="28"/>
      <c r="I25" s="168">
        <v>9.6999999999999993</v>
      </c>
      <c r="J25" s="168"/>
      <c r="K25" s="191"/>
      <c r="L25" s="191"/>
      <c r="M25" s="168">
        <v>-42.1</v>
      </c>
      <c r="N25" s="191"/>
      <c r="O25" s="191"/>
      <c r="P25" s="191"/>
      <c r="Q25" s="168">
        <v>-19.399999999999999</v>
      </c>
      <c r="R25" s="191"/>
      <c r="S25" s="191"/>
      <c r="T25" s="191"/>
    </row>
    <row r="26" spans="1:20" s="23" customFormat="1" ht="12.75" customHeight="1" x14ac:dyDescent="0.2">
      <c r="A26" s="28" t="s">
        <v>157</v>
      </c>
      <c r="B26" s="28"/>
      <c r="C26" s="168">
        <v>6.6</v>
      </c>
      <c r="D26" s="28"/>
      <c r="E26" s="28"/>
      <c r="F26" s="168">
        <v>-9.1</v>
      </c>
      <c r="G26" s="28"/>
      <c r="H26" s="28"/>
      <c r="I26" s="168">
        <v>-39.6</v>
      </c>
      <c r="J26" s="168"/>
      <c r="K26" s="191"/>
      <c r="L26" s="191"/>
      <c r="M26" s="168">
        <v>-48.7</v>
      </c>
      <c r="N26" s="191"/>
      <c r="O26" s="191"/>
      <c r="P26" s="191"/>
      <c r="Q26" s="168">
        <v>-44.9</v>
      </c>
      <c r="R26" s="191"/>
      <c r="S26" s="191"/>
      <c r="T26" s="191"/>
    </row>
    <row r="27" spans="1:20" s="23" customFormat="1" ht="6" customHeight="1" x14ac:dyDescent="0.2">
      <c r="A27" s="26"/>
      <c r="B27" s="26"/>
      <c r="C27" s="168"/>
      <c r="D27" s="26"/>
      <c r="E27" s="26"/>
      <c r="F27" s="168"/>
      <c r="G27" s="26"/>
      <c r="H27" s="26"/>
      <c r="I27" s="168"/>
      <c r="J27" s="168"/>
      <c r="K27" s="191"/>
      <c r="L27" s="191"/>
      <c r="M27" s="168"/>
      <c r="N27" s="191"/>
      <c r="O27" s="191"/>
      <c r="P27" s="191"/>
      <c r="Q27" s="168"/>
      <c r="R27" s="191"/>
      <c r="S27" s="191"/>
      <c r="T27" s="191"/>
    </row>
    <row r="28" spans="1:20" s="23" customFormat="1" ht="12.75" customHeight="1" x14ac:dyDescent="0.2">
      <c r="A28" s="26" t="s">
        <v>276</v>
      </c>
      <c r="B28" s="26"/>
      <c r="C28" s="168">
        <v>-1.8</v>
      </c>
      <c r="D28" s="26"/>
      <c r="E28" s="26"/>
      <c r="F28" s="168">
        <v>-4.7</v>
      </c>
      <c r="G28" s="26"/>
      <c r="H28" s="26"/>
      <c r="I28" s="168">
        <v>-3.2</v>
      </c>
      <c r="J28" s="168"/>
      <c r="K28" s="191"/>
      <c r="L28" s="191"/>
      <c r="M28" s="168">
        <v>-5.4</v>
      </c>
      <c r="N28" s="191"/>
      <c r="O28" s="191"/>
      <c r="P28" s="191"/>
      <c r="Q28" s="168">
        <v>-2.6</v>
      </c>
      <c r="R28" s="191"/>
      <c r="S28" s="191"/>
      <c r="T28" s="191"/>
    </row>
    <row r="29" spans="1:20" s="23" customFormat="1" ht="12.75" customHeight="1" x14ac:dyDescent="0.2">
      <c r="A29" s="26" t="s">
        <v>275</v>
      </c>
      <c r="B29" s="26"/>
      <c r="C29" s="168">
        <v>-14.4</v>
      </c>
      <c r="D29" s="26"/>
      <c r="E29" s="26"/>
      <c r="F29" s="168">
        <v>-15.9</v>
      </c>
      <c r="G29" s="26"/>
      <c r="H29" s="26"/>
      <c r="I29" s="168">
        <v>-13.1</v>
      </c>
      <c r="J29" s="168"/>
      <c r="K29" s="191"/>
      <c r="L29" s="191"/>
      <c r="M29" s="168">
        <v>-11.1</v>
      </c>
      <c r="N29" s="191"/>
      <c r="O29" s="191"/>
      <c r="P29" s="191"/>
      <c r="Q29" s="168">
        <v>-7.3</v>
      </c>
      <c r="R29" s="191"/>
      <c r="S29" s="191"/>
      <c r="T29" s="191"/>
    </row>
    <row r="30" spans="1:20" s="23" customFormat="1" ht="12.75" customHeight="1" x14ac:dyDescent="0.2">
      <c r="A30" s="26" t="s">
        <v>274</v>
      </c>
      <c r="B30" s="26"/>
      <c r="C30" s="168">
        <v>0</v>
      </c>
      <c r="D30" s="26"/>
      <c r="E30" s="26"/>
      <c r="F30" s="168">
        <v>-11.3</v>
      </c>
      <c r="G30" s="26"/>
      <c r="H30" s="26"/>
      <c r="I30" s="168">
        <v>0</v>
      </c>
      <c r="J30" s="168"/>
      <c r="K30" s="191"/>
      <c r="L30" s="191"/>
      <c r="M30" s="168">
        <v>0</v>
      </c>
      <c r="N30" s="191"/>
      <c r="O30" s="191"/>
      <c r="P30" s="191"/>
      <c r="Q30" s="168">
        <v>0</v>
      </c>
      <c r="R30" s="191"/>
      <c r="S30" s="191"/>
      <c r="T30" s="191"/>
    </row>
    <row r="31" spans="1:20" s="23" customFormat="1" ht="6" customHeight="1" x14ac:dyDescent="0.2">
      <c r="A31" s="26"/>
      <c r="B31" s="26"/>
      <c r="C31" s="168"/>
      <c r="D31" s="26"/>
      <c r="E31" s="26"/>
      <c r="F31" s="168"/>
      <c r="G31" s="26"/>
      <c r="H31" s="26"/>
      <c r="I31" s="168"/>
      <c r="J31" s="168"/>
      <c r="K31" s="191"/>
      <c r="L31" s="191"/>
      <c r="M31" s="168"/>
      <c r="N31" s="191"/>
      <c r="O31" s="191"/>
      <c r="P31" s="191"/>
      <c r="Q31" s="168"/>
      <c r="R31" s="191"/>
      <c r="S31" s="191"/>
      <c r="T31" s="191"/>
    </row>
    <row r="32" spans="1:20" s="23" customFormat="1" ht="12.75" customHeight="1" x14ac:dyDescent="0.2">
      <c r="A32" s="27" t="s">
        <v>187</v>
      </c>
      <c r="B32" s="27"/>
      <c r="C32" s="168">
        <v>1.6</v>
      </c>
      <c r="D32" s="27"/>
      <c r="E32" s="27"/>
      <c r="F32" s="168">
        <v>1.5</v>
      </c>
      <c r="G32" s="27"/>
      <c r="H32" s="27"/>
      <c r="I32" s="168">
        <v>5.8</v>
      </c>
      <c r="J32" s="168"/>
      <c r="K32" s="191"/>
      <c r="L32" s="191"/>
      <c r="M32" s="168">
        <v>10.199999999999999</v>
      </c>
      <c r="N32" s="191"/>
      <c r="O32" s="191"/>
      <c r="P32" s="191"/>
      <c r="Q32" s="168">
        <v>20</v>
      </c>
      <c r="R32" s="191"/>
      <c r="S32" s="191"/>
      <c r="T32" s="191"/>
    </row>
    <row r="33" spans="1:20" s="23" customFormat="1" ht="12.75" x14ac:dyDescent="0.2">
      <c r="A33" s="27" t="s">
        <v>91</v>
      </c>
      <c r="B33" s="27"/>
      <c r="C33" s="168">
        <v>1.3</v>
      </c>
      <c r="D33" s="27"/>
      <c r="E33" s="27"/>
      <c r="F33" s="168">
        <v>0.2</v>
      </c>
      <c r="G33" s="27"/>
      <c r="H33" s="27"/>
      <c r="I33" s="168">
        <v>0.6</v>
      </c>
      <c r="J33" s="168"/>
      <c r="K33" s="191"/>
      <c r="L33" s="191"/>
      <c r="M33" s="168">
        <v>0.1</v>
      </c>
      <c r="N33" s="191"/>
      <c r="O33" s="191"/>
      <c r="P33" s="191"/>
      <c r="Q33" s="168">
        <v>0.6</v>
      </c>
      <c r="R33" s="191"/>
      <c r="S33" s="191"/>
      <c r="T33" s="191"/>
    </row>
    <row r="34" spans="1:20" s="23" customFormat="1" ht="12.75" x14ac:dyDescent="0.2">
      <c r="A34" s="27" t="s">
        <v>162</v>
      </c>
      <c r="B34" s="27"/>
      <c r="C34" s="168">
        <v>0.4</v>
      </c>
      <c r="D34" s="27"/>
      <c r="E34" s="27"/>
      <c r="F34" s="168">
        <v>23.8</v>
      </c>
      <c r="G34" s="27"/>
      <c r="H34" s="27"/>
      <c r="I34" s="168">
        <v>8.1</v>
      </c>
      <c r="J34" s="168"/>
      <c r="K34" s="191"/>
      <c r="L34" s="191"/>
      <c r="M34" s="168">
        <v>-9.1</v>
      </c>
      <c r="N34" s="191"/>
      <c r="O34" s="191"/>
      <c r="P34" s="191"/>
      <c r="Q34" s="168">
        <v>4.7</v>
      </c>
      <c r="R34" s="191"/>
      <c r="S34" s="191"/>
      <c r="T34" s="191"/>
    </row>
    <row r="35" spans="1:20" s="23" customFormat="1" ht="12.75" x14ac:dyDescent="0.2">
      <c r="A35" s="29" t="s">
        <v>93</v>
      </c>
      <c r="B35" s="29"/>
      <c r="C35" s="168">
        <v>-0.7</v>
      </c>
      <c r="D35" s="29"/>
      <c r="E35" s="29"/>
      <c r="F35" s="168">
        <v>-3.4</v>
      </c>
      <c r="G35" s="29"/>
      <c r="H35" s="29"/>
      <c r="I35" s="168">
        <v>-2.6</v>
      </c>
      <c r="J35" s="168"/>
      <c r="K35" s="191"/>
      <c r="L35" s="191"/>
      <c r="M35" s="168">
        <v>-1.3</v>
      </c>
      <c r="N35" s="191"/>
      <c r="O35" s="191"/>
      <c r="P35" s="191"/>
      <c r="Q35" s="168">
        <v>-4.2</v>
      </c>
      <c r="R35" s="191"/>
      <c r="S35" s="191"/>
      <c r="T35" s="191"/>
    </row>
    <row r="36" spans="1:20" x14ac:dyDescent="0.25">
      <c r="A36" s="50" t="s">
        <v>24</v>
      </c>
      <c r="B36" s="231">
        <v>-33.799999999999997</v>
      </c>
      <c r="C36" s="200">
        <v>-49.5</v>
      </c>
      <c r="D36" s="231">
        <v>-24.7</v>
      </c>
      <c r="E36" s="231">
        <v>-24.8</v>
      </c>
      <c r="F36" s="200">
        <v>-63.3</v>
      </c>
      <c r="G36" s="231">
        <v>-18.8</v>
      </c>
      <c r="H36" s="231">
        <v>-44.500000000000028</v>
      </c>
      <c r="I36" s="200">
        <v>5.7999999999999776</v>
      </c>
      <c r="J36" s="231">
        <v>8.699999999999978</v>
      </c>
      <c r="K36" s="231">
        <v>-2.9</v>
      </c>
      <c r="L36" s="199"/>
      <c r="M36" s="200">
        <v>1.3</v>
      </c>
      <c r="N36" s="231">
        <v>14.400000000000006</v>
      </c>
      <c r="O36" s="231">
        <v>-13.1</v>
      </c>
      <c r="P36" s="199"/>
      <c r="Q36" s="200">
        <v>21.100000000000012</v>
      </c>
      <c r="R36" s="231">
        <v>71.900000000000006</v>
      </c>
      <c r="S36" s="231">
        <v>-50.8</v>
      </c>
      <c r="T36" s="199"/>
    </row>
    <row r="37" spans="1:20" s="23" customFormat="1" ht="12.75" x14ac:dyDescent="0.2">
      <c r="A37" s="24"/>
      <c r="B37" s="24"/>
      <c r="C37" s="24"/>
      <c r="D37" s="24"/>
      <c r="E37" s="24"/>
      <c r="F37" s="202"/>
      <c r="G37" s="24"/>
      <c r="H37" s="201"/>
      <c r="I37" s="202"/>
      <c r="J37" s="201"/>
      <c r="K37" s="201"/>
      <c r="L37" s="201"/>
      <c r="M37" s="202"/>
      <c r="N37" s="201"/>
      <c r="O37" s="201"/>
      <c r="P37" s="201"/>
      <c r="Q37" s="202"/>
      <c r="R37" s="201"/>
      <c r="S37" s="201"/>
      <c r="T37" s="201"/>
    </row>
    <row r="38" spans="1:20" s="23" customFormat="1" ht="12.75" x14ac:dyDescent="0.2">
      <c r="A38" s="144" t="s">
        <v>171</v>
      </c>
      <c r="B38" s="144"/>
      <c r="C38" s="202">
        <v>0</v>
      </c>
      <c r="D38" s="144"/>
      <c r="E38" s="144"/>
      <c r="F38" s="202">
        <v>0</v>
      </c>
      <c r="G38" s="144"/>
      <c r="H38" s="201"/>
      <c r="I38" s="202">
        <v>-4.9000000000000004</v>
      </c>
      <c r="J38" s="201"/>
      <c r="K38" s="201"/>
      <c r="L38" s="201"/>
      <c r="M38" s="202">
        <v>-9.6999999999999993</v>
      </c>
      <c r="N38" s="201"/>
      <c r="O38" s="201"/>
      <c r="P38" s="201"/>
      <c r="Q38" s="202">
        <v>-14.7</v>
      </c>
      <c r="R38" s="201">
        <v>0</v>
      </c>
      <c r="S38" s="201">
        <v>-14.7</v>
      </c>
      <c r="T38" s="201"/>
    </row>
    <row r="39" spans="1:20" s="23" customFormat="1" ht="12.75" x14ac:dyDescent="0.2">
      <c r="A39" s="24" t="s">
        <v>104</v>
      </c>
      <c r="B39" s="24"/>
      <c r="C39" s="202">
        <v>0</v>
      </c>
      <c r="D39" s="24"/>
      <c r="E39" s="24"/>
      <c r="F39" s="202">
        <v>0</v>
      </c>
      <c r="G39" s="24"/>
      <c r="H39" s="201"/>
      <c r="I39" s="202">
        <v>0</v>
      </c>
      <c r="J39" s="201"/>
      <c r="K39" s="201"/>
      <c r="L39" s="201"/>
      <c r="M39" s="202">
        <v>0</v>
      </c>
      <c r="N39" s="201"/>
      <c r="O39" s="201"/>
      <c r="P39" s="201"/>
      <c r="Q39" s="202">
        <v>0.1</v>
      </c>
      <c r="R39" s="201">
        <v>0.1</v>
      </c>
      <c r="S39" s="201">
        <v>0</v>
      </c>
      <c r="T39" s="201"/>
    </row>
    <row r="40" spans="1:20" s="23" customFormat="1" ht="12.75" x14ac:dyDescent="0.2">
      <c r="A40" s="30" t="s">
        <v>94</v>
      </c>
      <c r="B40" s="30"/>
      <c r="C40" s="202">
        <v>-2.8</v>
      </c>
      <c r="D40" s="30"/>
      <c r="E40" s="30"/>
      <c r="F40" s="202">
        <v>-14.1</v>
      </c>
      <c r="G40" s="30"/>
      <c r="H40" s="201"/>
      <c r="I40" s="202">
        <v>-20.7</v>
      </c>
      <c r="J40" s="201"/>
      <c r="K40" s="201"/>
      <c r="L40" s="201"/>
      <c r="M40" s="202">
        <v>-19.2</v>
      </c>
      <c r="N40" s="201"/>
      <c r="O40" s="201"/>
      <c r="P40" s="201"/>
      <c r="Q40" s="202">
        <v>-8.9</v>
      </c>
      <c r="R40" s="201">
        <v>-2.9000000000000004</v>
      </c>
      <c r="S40" s="201">
        <v>-6</v>
      </c>
      <c r="T40" s="201"/>
    </row>
    <row r="41" spans="1:20" s="23" customFormat="1" ht="12.75" x14ac:dyDescent="0.2">
      <c r="A41" s="29" t="s">
        <v>175</v>
      </c>
      <c r="B41" s="29"/>
      <c r="C41" s="202">
        <v>0</v>
      </c>
      <c r="D41" s="29"/>
      <c r="E41" s="29"/>
      <c r="F41" s="202">
        <v>0</v>
      </c>
      <c r="G41" s="29"/>
      <c r="H41" s="201"/>
      <c r="I41" s="202">
        <v>2.1</v>
      </c>
      <c r="J41" s="201"/>
      <c r="K41" s="201"/>
      <c r="L41" s="201"/>
      <c r="M41" s="202">
        <v>0.1</v>
      </c>
      <c r="N41" s="201"/>
      <c r="O41" s="201"/>
      <c r="P41" s="201"/>
      <c r="Q41" s="202">
        <v>0.1</v>
      </c>
      <c r="R41" s="201">
        <v>0.1</v>
      </c>
      <c r="S41" s="201">
        <v>0</v>
      </c>
      <c r="T41" s="201"/>
    </row>
    <row r="42" spans="1:20" x14ac:dyDescent="0.25">
      <c r="A42" s="50" t="s">
        <v>25</v>
      </c>
      <c r="B42" s="231">
        <v>-1.6</v>
      </c>
      <c r="C42" s="200">
        <v>-2.8</v>
      </c>
      <c r="D42" s="231">
        <v>22.9</v>
      </c>
      <c r="E42" s="231">
        <v>-25.7</v>
      </c>
      <c r="F42" s="200">
        <v>-14.1</v>
      </c>
      <c r="G42" s="231">
        <v>-7.2</v>
      </c>
      <c r="H42" s="231">
        <v>-6.9</v>
      </c>
      <c r="I42" s="200">
        <v>-23.5</v>
      </c>
      <c r="J42" s="231">
        <v>-8.6</v>
      </c>
      <c r="K42" s="231">
        <v>-14.9</v>
      </c>
      <c r="L42" s="199"/>
      <c r="M42" s="200">
        <v>-28.799999999999997</v>
      </c>
      <c r="N42" s="231">
        <v>-11.399999999999999</v>
      </c>
      <c r="O42" s="231">
        <v>-17.399999999999999</v>
      </c>
      <c r="P42" s="199"/>
      <c r="Q42" s="200">
        <v>-23.4</v>
      </c>
      <c r="R42" s="231">
        <v>-2.6999999999999993</v>
      </c>
      <c r="S42" s="231">
        <v>-20.7</v>
      </c>
      <c r="T42" s="199"/>
    </row>
    <row r="43" spans="1:20" s="23" customFormat="1" ht="12.75" x14ac:dyDescent="0.2">
      <c r="A43" s="24"/>
      <c r="B43" s="24"/>
      <c r="C43" s="202"/>
      <c r="D43" s="24"/>
      <c r="E43" s="24"/>
      <c r="F43" s="202"/>
      <c r="G43" s="24"/>
      <c r="H43" s="201"/>
      <c r="I43" s="202"/>
      <c r="J43" s="201"/>
      <c r="K43" s="201"/>
      <c r="L43" s="201"/>
      <c r="M43" s="202"/>
      <c r="N43" s="201"/>
      <c r="O43" s="201"/>
      <c r="P43" s="201"/>
      <c r="Q43" s="202"/>
      <c r="R43" s="201"/>
      <c r="S43" s="201"/>
      <c r="T43" s="201"/>
    </row>
    <row r="44" spans="1:20" s="23" customFormat="1" ht="12.75" x14ac:dyDescent="0.2">
      <c r="A44" s="24" t="s">
        <v>270</v>
      </c>
      <c r="B44" s="24"/>
      <c r="C44" s="202">
        <v>36</v>
      </c>
      <c r="D44" s="24"/>
      <c r="E44" s="24"/>
      <c r="F44" s="202">
        <v>0</v>
      </c>
      <c r="G44" s="24"/>
      <c r="H44" s="201"/>
      <c r="I44" s="202">
        <v>0</v>
      </c>
      <c r="J44" s="201"/>
      <c r="K44" s="201"/>
      <c r="L44" s="201"/>
      <c r="M44" s="202">
        <v>0</v>
      </c>
      <c r="N44" s="201"/>
      <c r="O44" s="201"/>
      <c r="P44" s="201"/>
      <c r="Q44" s="202">
        <v>0</v>
      </c>
      <c r="R44" s="201"/>
      <c r="S44" s="201"/>
      <c r="T44" s="201"/>
    </row>
    <row r="45" spans="1:20" s="23" customFormat="1" ht="12.75" x14ac:dyDescent="0.2">
      <c r="A45" s="27" t="s">
        <v>92</v>
      </c>
      <c r="B45" s="27"/>
      <c r="C45" s="168">
        <v>-2.2999999999999998</v>
      </c>
      <c r="D45" s="27"/>
      <c r="E45" s="27"/>
      <c r="F45" s="168">
        <v>-2.1</v>
      </c>
      <c r="G45" s="27"/>
      <c r="H45" s="27"/>
      <c r="I45" s="168">
        <v>-1.6</v>
      </c>
      <c r="J45" s="168"/>
      <c r="K45" s="191"/>
      <c r="L45" s="191"/>
      <c r="M45" s="168">
        <v>-2.6</v>
      </c>
      <c r="N45" s="191"/>
      <c r="O45" s="191"/>
      <c r="P45" s="191"/>
      <c r="Q45" s="168">
        <v>-1.3</v>
      </c>
      <c r="R45" s="191"/>
      <c r="S45" s="191"/>
      <c r="T45" s="191"/>
    </row>
    <row r="46" spans="1:20" s="23" customFormat="1" ht="12.75" x14ac:dyDescent="0.2">
      <c r="A46" s="27" t="s">
        <v>95</v>
      </c>
      <c r="B46" s="27"/>
      <c r="C46" s="202">
        <v>-0.3</v>
      </c>
      <c r="D46" s="27"/>
      <c r="E46" s="27"/>
      <c r="F46" s="202">
        <v>-3.9</v>
      </c>
      <c r="G46" s="27"/>
      <c r="H46" s="201"/>
      <c r="I46" s="202">
        <v>-6.7</v>
      </c>
      <c r="J46" s="201"/>
      <c r="K46" s="201"/>
      <c r="L46" s="201"/>
      <c r="M46" s="202">
        <v>-3.5</v>
      </c>
      <c r="N46" s="201"/>
      <c r="O46" s="201"/>
      <c r="P46" s="201"/>
      <c r="Q46" s="202">
        <v>0</v>
      </c>
      <c r="R46" s="201">
        <v>0</v>
      </c>
      <c r="S46" s="201">
        <v>0</v>
      </c>
      <c r="T46" s="201"/>
    </row>
    <row r="47" spans="1:20" s="23" customFormat="1" ht="12.75" x14ac:dyDescent="0.2">
      <c r="A47" s="27" t="s">
        <v>246</v>
      </c>
      <c r="B47" s="27"/>
      <c r="C47" s="202">
        <v>-5.7</v>
      </c>
      <c r="D47" s="27"/>
      <c r="E47" s="27"/>
      <c r="F47" s="202">
        <v>-9.1999999999999993</v>
      </c>
      <c r="G47" s="27"/>
      <c r="H47" s="201"/>
      <c r="I47" s="202">
        <v>-8.4</v>
      </c>
      <c r="J47" s="201"/>
      <c r="K47" s="201"/>
      <c r="L47" s="201"/>
      <c r="M47" s="202">
        <v>-5.8</v>
      </c>
      <c r="N47" s="201"/>
      <c r="O47" s="201"/>
      <c r="P47" s="201"/>
      <c r="Q47" s="202">
        <v>-6.7</v>
      </c>
      <c r="R47" s="201">
        <v>-4</v>
      </c>
      <c r="S47" s="201">
        <v>-4.0999999999999996</v>
      </c>
      <c r="T47" s="201"/>
    </row>
    <row r="48" spans="1:20" s="23" customFormat="1" ht="12.75" x14ac:dyDescent="0.2">
      <c r="A48" s="27" t="s">
        <v>245</v>
      </c>
      <c r="B48" s="27"/>
      <c r="C48" s="202">
        <v>-0.7</v>
      </c>
      <c r="D48" s="27"/>
      <c r="E48" s="27"/>
      <c r="F48" s="202">
        <v>-0.8</v>
      </c>
      <c r="G48" s="27"/>
      <c r="H48" s="201"/>
      <c r="I48" s="202">
        <v>-1.2</v>
      </c>
      <c r="J48" s="201"/>
      <c r="K48" s="201"/>
      <c r="L48" s="201"/>
      <c r="M48" s="202">
        <v>-1.3</v>
      </c>
      <c r="N48" s="201"/>
      <c r="O48" s="201"/>
      <c r="P48" s="201"/>
      <c r="Q48" s="202">
        <v>-1.4</v>
      </c>
      <c r="R48" s="201">
        <v>0</v>
      </c>
      <c r="S48" s="201">
        <v>0</v>
      </c>
      <c r="T48" s="201"/>
    </row>
    <row r="49" spans="1:20" s="23" customFormat="1" ht="12.75" x14ac:dyDescent="0.2">
      <c r="A49" s="27" t="s">
        <v>156</v>
      </c>
      <c r="B49" s="27"/>
      <c r="C49" s="202">
        <v>0</v>
      </c>
      <c r="D49" s="27"/>
      <c r="E49" s="27"/>
      <c r="F49" s="202">
        <v>0</v>
      </c>
      <c r="G49" s="27"/>
      <c r="H49" s="201"/>
      <c r="I49" s="202">
        <v>0</v>
      </c>
      <c r="J49" s="201"/>
      <c r="K49" s="201"/>
      <c r="L49" s="201"/>
      <c r="M49" s="202">
        <v>0</v>
      </c>
      <c r="N49" s="201"/>
      <c r="O49" s="201"/>
      <c r="P49" s="201"/>
      <c r="Q49" s="202">
        <v>-0.8</v>
      </c>
      <c r="R49" s="201">
        <v>0</v>
      </c>
      <c r="S49" s="201">
        <v>-0.8</v>
      </c>
      <c r="T49" s="201"/>
    </row>
    <row r="50" spans="1:20" x14ac:dyDescent="0.25">
      <c r="A50" s="50" t="s">
        <v>26</v>
      </c>
      <c r="B50" s="231">
        <v>22.8</v>
      </c>
      <c r="C50" s="200">
        <v>27</v>
      </c>
      <c r="D50" s="231">
        <v>29.6</v>
      </c>
      <c r="E50" s="231">
        <v>-2.6</v>
      </c>
      <c r="F50" s="200">
        <v>-13.9</v>
      </c>
      <c r="G50" s="231">
        <v>-4.7</v>
      </c>
      <c r="H50" s="231">
        <v>-9.1999999999999993</v>
      </c>
      <c r="I50" s="200">
        <v>-16.3</v>
      </c>
      <c r="J50" s="231">
        <v>-7.4</v>
      </c>
      <c r="K50" s="231">
        <v>-8.9</v>
      </c>
      <c r="L50" s="199"/>
      <c r="M50" s="200">
        <v>-10.6</v>
      </c>
      <c r="N50" s="231">
        <v>-6.8999999999999995</v>
      </c>
      <c r="O50" s="231">
        <v>-3.7</v>
      </c>
      <c r="P50" s="199"/>
      <c r="Q50" s="200">
        <v>-8.9</v>
      </c>
      <c r="R50" s="231">
        <v>-4.0000000000000009</v>
      </c>
      <c r="S50" s="231">
        <v>-4.8999999999999995</v>
      </c>
      <c r="T50" s="199"/>
    </row>
    <row r="51" spans="1:20" s="23" customFormat="1" ht="12.75" x14ac:dyDescent="0.2">
      <c r="A51" s="24"/>
      <c r="B51" s="24"/>
      <c r="C51" s="202"/>
      <c r="D51" s="24"/>
      <c r="E51" s="24"/>
      <c r="F51" s="202"/>
      <c r="G51" s="24"/>
      <c r="H51" s="201"/>
      <c r="I51" s="202"/>
      <c r="J51" s="201"/>
      <c r="K51" s="201"/>
      <c r="L51" s="201"/>
      <c r="M51" s="202"/>
      <c r="N51" s="201"/>
      <c r="O51" s="201"/>
      <c r="P51" s="201"/>
      <c r="Q51" s="202"/>
      <c r="R51" s="201"/>
      <c r="S51" s="201"/>
      <c r="T51" s="201"/>
    </row>
    <row r="52" spans="1:20" s="23" customFormat="1" ht="12.75" x14ac:dyDescent="0.2">
      <c r="A52" s="29" t="s">
        <v>27</v>
      </c>
      <c r="B52" s="201"/>
      <c r="C52" s="202">
        <v>-4</v>
      </c>
      <c r="D52" s="201">
        <v>-2.8</v>
      </c>
      <c r="E52" s="201">
        <v>-1.2</v>
      </c>
      <c r="F52" s="202">
        <v>-5.6</v>
      </c>
      <c r="G52" s="201">
        <v>-3.0999999999999996</v>
      </c>
      <c r="H52" s="201">
        <v>-2.5</v>
      </c>
      <c r="I52" s="202">
        <v>-2.1</v>
      </c>
      <c r="J52" s="201">
        <v>-8</v>
      </c>
      <c r="K52" s="201">
        <v>5.9</v>
      </c>
      <c r="L52" s="201"/>
      <c r="M52" s="202">
        <v>-6.8</v>
      </c>
      <c r="N52" s="201">
        <v>2.7</v>
      </c>
      <c r="O52" s="201">
        <v>-9.5</v>
      </c>
      <c r="P52" s="201"/>
      <c r="Q52" s="202">
        <v>-1.2</v>
      </c>
      <c r="R52" s="201">
        <v>-0.7</v>
      </c>
      <c r="S52" s="201">
        <v>-0.5</v>
      </c>
      <c r="T52" s="201"/>
    </row>
    <row r="53" spans="1:20" x14ac:dyDescent="0.25">
      <c r="A53" s="50" t="s">
        <v>181</v>
      </c>
      <c r="B53" s="231">
        <v>-13.3</v>
      </c>
      <c r="C53" s="200">
        <v>-29.3</v>
      </c>
      <c r="D53" s="231">
        <v>24.999999999999996</v>
      </c>
      <c r="E53" s="231">
        <v>-54.3</v>
      </c>
      <c r="F53" s="200">
        <v>-96.900000000000063</v>
      </c>
      <c r="G53" s="231">
        <v>-33.799999999999997</v>
      </c>
      <c r="H53" s="231">
        <v>-63.100000000000023</v>
      </c>
      <c r="I53" s="200">
        <v>-36.10000000000003</v>
      </c>
      <c r="J53" s="231">
        <v>-15.300000000000026</v>
      </c>
      <c r="K53" s="231">
        <v>-20.800000000000004</v>
      </c>
      <c r="L53" s="199"/>
      <c r="M53" s="200">
        <v>-44.899999999999991</v>
      </c>
      <c r="N53" s="231">
        <v>-1.2</v>
      </c>
      <c r="O53" s="231">
        <v>-43.7</v>
      </c>
      <c r="P53" s="199"/>
      <c r="Q53" s="200">
        <v>-12.399999999999986</v>
      </c>
      <c r="R53" s="231">
        <v>64.5</v>
      </c>
      <c r="S53" s="231">
        <v>-76.900000000000006</v>
      </c>
      <c r="T53" s="199"/>
    </row>
    <row r="54" spans="1:20" s="335" customFormat="1" x14ac:dyDescent="0.25">
      <c r="A54" s="331" t="s">
        <v>271</v>
      </c>
      <c r="B54" s="333"/>
      <c r="C54" s="332">
        <v>-21.4</v>
      </c>
      <c r="D54" s="333"/>
      <c r="E54" s="333"/>
      <c r="F54" s="332">
        <v>0</v>
      </c>
      <c r="G54" s="333"/>
      <c r="H54" s="333"/>
      <c r="I54" s="332">
        <v>0</v>
      </c>
      <c r="J54" s="333"/>
      <c r="K54" s="333"/>
      <c r="L54" s="334"/>
      <c r="M54" s="332">
        <v>0</v>
      </c>
      <c r="N54" s="333"/>
      <c r="O54" s="333"/>
      <c r="P54" s="334"/>
      <c r="Q54" s="332">
        <v>0</v>
      </c>
      <c r="R54" s="333"/>
      <c r="S54" s="333"/>
      <c r="T54" s="334"/>
    </row>
    <row r="55" spans="1:20" s="23" customFormat="1" ht="12.75" x14ac:dyDescent="0.2">
      <c r="A55" s="24"/>
      <c r="B55" s="24"/>
      <c r="C55" s="202"/>
      <c r="D55" s="24"/>
      <c r="E55" s="24"/>
      <c r="F55" s="202"/>
      <c r="G55" s="24"/>
      <c r="H55" s="201"/>
      <c r="I55" s="202"/>
      <c r="J55" s="201"/>
      <c r="K55" s="201"/>
      <c r="L55" s="201"/>
      <c r="M55" s="202"/>
      <c r="N55" s="201"/>
      <c r="O55" s="201"/>
      <c r="P55" s="201"/>
      <c r="Q55" s="202"/>
      <c r="R55" s="201"/>
      <c r="S55" s="201"/>
      <c r="T55" s="201"/>
    </row>
    <row r="56" spans="1:20" s="23" customFormat="1" ht="12.75" x14ac:dyDescent="0.2">
      <c r="A56" s="29" t="s">
        <v>145</v>
      </c>
      <c r="B56" s="201">
        <v>87.2</v>
      </c>
      <c r="C56" s="202">
        <v>137.9</v>
      </c>
      <c r="D56" s="201"/>
      <c r="E56" s="201">
        <v>137.9</v>
      </c>
      <c r="F56" s="202">
        <v>234.8</v>
      </c>
      <c r="G56" s="201">
        <v>171.7</v>
      </c>
      <c r="H56" s="201">
        <v>234.8</v>
      </c>
      <c r="I56" s="202">
        <v>270.90000000000003</v>
      </c>
      <c r="J56" s="201">
        <v>250.10000000000025</v>
      </c>
      <c r="K56" s="201">
        <v>270.90000000000026</v>
      </c>
      <c r="L56" s="201"/>
      <c r="M56" s="202">
        <v>315.80000000000024</v>
      </c>
      <c r="N56" s="201">
        <v>272.10000000000025</v>
      </c>
      <c r="O56" s="201">
        <v>315.80000000000024</v>
      </c>
      <c r="P56" s="201"/>
      <c r="Q56" s="202">
        <v>328.20000000000022</v>
      </c>
      <c r="R56" s="201">
        <v>251.29999999999998</v>
      </c>
      <c r="S56" s="201">
        <v>328.2</v>
      </c>
      <c r="T56" s="201"/>
    </row>
    <row r="57" spans="1:20" x14ac:dyDescent="0.25">
      <c r="A57" s="50" t="s">
        <v>146</v>
      </c>
      <c r="B57" s="231">
        <v>73.900000000000006</v>
      </c>
      <c r="C57" s="200">
        <v>87.2</v>
      </c>
      <c r="D57" s="231">
        <v>3.6000000000000085</v>
      </c>
      <c r="E57" s="307">
        <v>83.6</v>
      </c>
      <c r="F57" s="200">
        <v>137.89999999999995</v>
      </c>
      <c r="G57" s="307">
        <v>137.89999999999995</v>
      </c>
      <c r="H57" s="231">
        <v>171.7</v>
      </c>
      <c r="I57" s="200">
        <v>234.8</v>
      </c>
      <c r="J57" s="231">
        <v>234.8</v>
      </c>
      <c r="K57" s="231">
        <v>250.10000000000025</v>
      </c>
      <c r="L57" s="199"/>
      <c r="M57" s="200">
        <v>270.90000000000026</v>
      </c>
      <c r="N57" s="231">
        <v>270.90000000000026</v>
      </c>
      <c r="O57" s="231">
        <v>272.10000000000025</v>
      </c>
      <c r="P57" s="199"/>
      <c r="Q57" s="200">
        <v>315.80000000000024</v>
      </c>
      <c r="R57" s="231">
        <v>315.79999999999995</v>
      </c>
      <c r="S57" s="231">
        <v>251.29999999999998</v>
      </c>
      <c r="T57" s="199"/>
    </row>
    <row r="58" spans="1:20" s="23" customFormat="1" ht="6" customHeight="1" x14ac:dyDescent="0.2">
      <c r="I58" s="230"/>
      <c r="J58" s="230"/>
      <c r="K58" s="230"/>
      <c r="M58" s="230"/>
      <c r="N58" s="230"/>
      <c r="O58" s="230"/>
      <c r="Q58" s="230"/>
      <c r="R58" s="230"/>
      <c r="S58" s="230"/>
    </row>
    <row r="59" spans="1:20" s="23" customFormat="1" ht="12.75" x14ac:dyDescent="0.2"/>
    <row r="60" spans="1:20" s="23" customFormat="1" ht="12.75" customHeight="1" x14ac:dyDescent="0.2">
      <c r="A60" s="351" t="s">
        <v>141</v>
      </c>
      <c r="B60" s="351"/>
      <c r="C60" s="351"/>
      <c r="D60" s="351"/>
      <c r="E60" s="351"/>
      <c r="F60" s="351"/>
      <c r="G60" s="351"/>
      <c r="H60" s="351"/>
      <c r="I60" s="351"/>
      <c r="J60" s="351"/>
      <c r="K60" s="351"/>
      <c r="L60" s="351"/>
      <c r="M60" s="351"/>
      <c r="N60" s="351"/>
      <c r="O60" s="351"/>
      <c r="P60" s="351"/>
      <c r="Q60" s="351"/>
      <c r="R60" s="351"/>
      <c r="S60" s="351"/>
      <c r="T60" s="351"/>
    </row>
    <row r="61" spans="1:20" s="23" customFormat="1" ht="12.75" x14ac:dyDescent="0.2"/>
    <row r="62" spans="1:20" s="23" customFormat="1" ht="12.75" x14ac:dyDescent="0.2"/>
    <row r="63" spans="1:20" s="23" customFormat="1" ht="12.75" x14ac:dyDescent="0.2"/>
    <row r="64" spans="1:20" s="23" customFormat="1" ht="12.75" x14ac:dyDescent="0.2"/>
    <row r="65" s="23" customFormat="1" ht="12.75" x14ac:dyDescent="0.2"/>
    <row r="66" s="23" customFormat="1" ht="12.75" x14ac:dyDescent="0.2"/>
    <row r="67" s="23" customFormat="1" ht="12.75" x14ac:dyDescent="0.2"/>
    <row r="68" s="23" customFormat="1" ht="12.75" x14ac:dyDescent="0.2"/>
    <row r="69" s="23" customFormat="1" ht="12.75" x14ac:dyDescent="0.2"/>
    <row r="70" s="23" customFormat="1" ht="12.75" x14ac:dyDescent="0.2"/>
    <row r="71" s="23" customFormat="1" ht="12.75" x14ac:dyDescent="0.2"/>
    <row r="72" s="23" customFormat="1" ht="12.75" x14ac:dyDescent="0.2"/>
    <row r="73" s="23" customFormat="1" ht="12.75" x14ac:dyDescent="0.2"/>
    <row r="74" s="23" customFormat="1" ht="12.75" x14ac:dyDescent="0.2"/>
    <row r="75" s="23" customFormat="1" ht="12.75" x14ac:dyDescent="0.2"/>
    <row r="76" s="23" customFormat="1" ht="12.75" x14ac:dyDescent="0.2"/>
    <row r="77" s="23" customFormat="1" ht="12.75" x14ac:dyDescent="0.2"/>
    <row r="78" s="23" customFormat="1" ht="12.75" x14ac:dyDescent="0.2"/>
    <row r="79" s="23" customFormat="1" ht="12.75" x14ac:dyDescent="0.2"/>
    <row r="80" s="23" customFormat="1" ht="12.75" x14ac:dyDescent="0.2"/>
    <row r="81" s="23" customFormat="1" ht="12.75" x14ac:dyDescent="0.2"/>
    <row r="82" s="23" customFormat="1" ht="12.75" x14ac:dyDescent="0.2"/>
    <row r="83" s="23" customFormat="1" ht="12.75" x14ac:dyDescent="0.2"/>
  </sheetData>
  <mergeCells count="1">
    <mergeCell ref="A60:T60"/>
  </mergeCells>
  <hyperlinks>
    <hyperlink ref="A1" location="'Table of contents'!A1" display="GROUP CASH FLOW STATEMENT" xr:uid="{00000000-0004-0000-0600-000000000000}"/>
  </hyperlinks>
  <pageMargins left="0.55118110236220474" right="0.55118110236220474" top="0.78740157480314965" bottom="0.78740157480314965" header="0.51181102362204722" footer="0.51181102362204722"/>
  <pageSetup paperSize="9"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81"/>
  <sheetViews>
    <sheetView showGridLines="0" topLeftCell="A3" zoomScale="85" zoomScaleNormal="85" workbookViewId="0">
      <pane ySplit="6" topLeftCell="A47" activePane="bottomLeft" state="frozen"/>
      <selection activeCell="A3" sqref="A3"/>
      <selection pane="bottomLeft" activeCell="K73" sqref="K73"/>
    </sheetView>
  </sheetViews>
  <sheetFormatPr defaultRowHeight="15" x14ac:dyDescent="0.25"/>
  <cols>
    <col min="1" max="1" width="2.28515625" customWidth="1"/>
    <col min="2" max="2" width="28.5703125" customWidth="1"/>
    <col min="3" max="4" width="15" customWidth="1"/>
    <col min="5" max="5" width="1.7109375" customWidth="1"/>
    <col min="6" max="6" width="15" customWidth="1"/>
    <col min="7" max="7" width="2.5703125" customWidth="1"/>
    <col min="8" max="8" width="9.7109375" customWidth="1"/>
  </cols>
  <sheetData>
    <row r="1" spans="2:10" ht="23.25" x14ac:dyDescent="0.35">
      <c r="B1" s="65" t="s">
        <v>124</v>
      </c>
    </row>
    <row r="4" spans="2:10" ht="39" x14ac:dyDescent="0.25">
      <c r="B4" s="48"/>
      <c r="C4" s="4" t="s">
        <v>10</v>
      </c>
      <c r="D4" s="16" t="s">
        <v>54</v>
      </c>
      <c r="E4" s="16"/>
      <c r="F4" s="16" t="s">
        <v>234</v>
      </c>
      <c r="G4" s="340">
        <v>2</v>
      </c>
    </row>
    <row r="5" spans="2:10" ht="15.75" thickBot="1" x14ac:dyDescent="0.3">
      <c r="B5" s="48"/>
      <c r="C5" s="123"/>
      <c r="D5" s="123"/>
      <c r="E5" s="123"/>
      <c r="F5" s="123"/>
      <c r="G5" s="48"/>
    </row>
    <row r="6" spans="2:10" ht="3.75" customHeight="1" x14ac:dyDescent="0.25">
      <c r="B6" s="100"/>
      <c r="C6" s="119"/>
      <c r="D6" s="119"/>
      <c r="E6" s="119"/>
      <c r="F6" s="119"/>
      <c r="G6" s="48"/>
    </row>
    <row r="7" spans="2:10" s="12" customFormat="1" ht="12.75" x14ac:dyDescent="0.2">
      <c r="B7" s="22" t="s">
        <v>38</v>
      </c>
      <c r="C7" s="79"/>
      <c r="D7" s="79"/>
      <c r="E7" s="79"/>
      <c r="F7" s="79"/>
    </row>
    <row r="8" spans="2:10" ht="3.75" customHeight="1" thickBot="1" x14ac:dyDescent="0.3">
      <c r="B8" s="120"/>
      <c r="C8" s="121"/>
      <c r="D8" s="121"/>
      <c r="E8" s="121"/>
      <c r="F8" s="121"/>
      <c r="G8" s="48"/>
    </row>
    <row r="9" spans="2:10" x14ac:dyDescent="0.25">
      <c r="B9" s="48"/>
      <c r="C9" s="123"/>
      <c r="D9" s="123"/>
      <c r="E9" s="123"/>
      <c r="F9" s="123"/>
      <c r="G9" s="48"/>
    </row>
    <row r="10" spans="2:10" ht="3.75" customHeight="1" x14ac:dyDescent="0.25">
      <c r="B10" s="48"/>
      <c r="C10" s="204"/>
      <c r="D10" s="204"/>
      <c r="E10" s="204"/>
      <c r="F10" s="204"/>
      <c r="G10" s="48"/>
    </row>
    <row r="11" spans="2:10" x14ac:dyDescent="0.25">
      <c r="B11" s="50" t="s">
        <v>185</v>
      </c>
      <c r="C11" s="203">
        <f>D11+F11</f>
        <v>131.10000000000002</v>
      </c>
      <c r="D11" s="192">
        <v>46.8</v>
      </c>
      <c r="E11" s="309">
        <v>1</v>
      </c>
      <c r="F11" s="192">
        <v>84.300000000000026</v>
      </c>
      <c r="G11" s="48"/>
      <c r="H11" s="99"/>
      <c r="I11" s="99"/>
      <c r="J11" s="99"/>
    </row>
    <row r="12" spans="2:10" ht="3.75" customHeight="1" x14ac:dyDescent="0.25">
      <c r="B12" s="122"/>
      <c r="C12" s="204"/>
      <c r="D12" s="204"/>
      <c r="E12" s="204"/>
      <c r="F12" s="204"/>
      <c r="G12" s="48"/>
    </row>
    <row r="13" spans="2:10" x14ac:dyDescent="0.25">
      <c r="B13" s="12" t="s">
        <v>101</v>
      </c>
      <c r="C13" s="204">
        <v>-5.9</v>
      </c>
      <c r="D13" s="204">
        <v>-8.5</v>
      </c>
      <c r="E13" s="204"/>
      <c r="F13" s="204">
        <v>2.6</v>
      </c>
      <c r="G13" s="48"/>
    </row>
    <row r="14" spans="2:10" x14ac:dyDescent="0.25">
      <c r="B14" s="12" t="s">
        <v>248</v>
      </c>
      <c r="C14" s="204">
        <v>0.3</v>
      </c>
      <c r="D14" s="204">
        <v>0.3</v>
      </c>
      <c r="E14" s="204"/>
      <c r="F14" s="204">
        <v>0</v>
      </c>
      <c r="G14" s="48"/>
    </row>
    <row r="15" spans="2:10" x14ac:dyDescent="0.25">
      <c r="B15" s="12" t="s">
        <v>192</v>
      </c>
      <c r="C15" s="204">
        <v>-0.5</v>
      </c>
      <c r="D15" s="204">
        <v>-0.5</v>
      </c>
      <c r="E15" s="204"/>
      <c r="F15" s="204">
        <v>0</v>
      </c>
      <c r="G15" s="48"/>
    </row>
    <row r="16" spans="2:10" x14ac:dyDescent="0.25">
      <c r="B16" s="12" t="s">
        <v>11</v>
      </c>
      <c r="C16" s="204">
        <v>-4.5999999999999996</v>
      </c>
      <c r="D16" s="204">
        <v>-2.9</v>
      </c>
      <c r="E16" s="204"/>
      <c r="F16" s="204">
        <v>-1.7</v>
      </c>
      <c r="G16" s="48"/>
    </row>
    <row r="17" spans="2:10" x14ac:dyDescent="0.25">
      <c r="B17" s="12" t="s">
        <v>12</v>
      </c>
      <c r="C17" s="204">
        <v>-2.2999999999999998</v>
      </c>
      <c r="D17" s="204">
        <v>-1</v>
      </c>
      <c r="E17" s="204"/>
      <c r="F17" s="204">
        <v>-1.3</v>
      </c>
      <c r="G17" s="48"/>
    </row>
    <row r="18" spans="2:10" ht="3.75" customHeight="1" x14ac:dyDescent="0.25">
      <c r="B18" s="48"/>
      <c r="C18" s="204"/>
      <c r="D18" s="204"/>
      <c r="E18" s="204"/>
      <c r="F18" s="204"/>
      <c r="G18" s="48"/>
    </row>
    <row r="19" spans="2:10" x14ac:dyDescent="0.25">
      <c r="B19" s="50" t="s">
        <v>195</v>
      </c>
      <c r="C19" s="203">
        <f>D19+F19</f>
        <v>118.10000000000002</v>
      </c>
      <c r="D19" s="192">
        <v>34.200000000000003</v>
      </c>
      <c r="E19" s="309">
        <v>1</v>
      </c>
      <c r="F19" s="192">
        <v>83.90000000000002</v>
      </c>
      <c r="G19" s="48"/>
      <c r="I19" s="99"/>
      <c r="J19" s="99"/>
    </row>
    <row r="20" spans="2:10" ht="3.75" customHeight="1" x14ac:dyDescent="0.25">
      <c r="B20" s="122"/>
      <c r="C20" s="204"/>
      <c r="D20" s="204"/>
      <c r="E20" s="204"/>
      <c r="F20" s="204"/>
      <c r="G20" s="48"/>
    </row>
    <row r="21" spans="2:10" x14ac:dyDescent="0.25">
      <c r="B21" s="12" t="s">
        <v>101</v>
      </c>
      <c r="C21" s="204">
        <v>-5.0999999999999996</v>
      </c>
      <c r="D21" s="204">
        <v>-2.1</v>
      </c>
      <c r="E21" s="204"/>
      <c r="F21" s="204">
        <v>-3</v>
      </c>
      <c r="G21" s="48"/>
    </row>
    <row r="22" spans="2:10" x14ac:dyDescent="0.25">
      <c r="B22" s="12" t="s">
        <v>192</v>
      </c>
      <c r="C22" s="204">
        <v>-0.4</v>
      </c>
      <c r="D22" s="204">
        <v>-0.4</v>
      </c>
      <c r="E22" s="204"/>
      <c r="F22" s="204">
        <v>0</v>
      </c>
      <c r="G22" s="48"/>
    </row>
    <row r="23" spans="2:10" x14ac:dyDescent="0.25">
      <c r="B23" s="12" t="s">
        <v>11</v>
      </c>
      <c r="C23" s="204">
        <v>9.3999999999999986</v>
      </c>
      <c r="D23" s="204">
        <v>3.8</v>
      </c>
      <c r="E23" s="204"/>
      <c r="F23" s="204">
        <v>5.6</v>
      </c>
      <c r="G23" s="48"/>
    </row>
    <row r="24" spans="2:10" x14ac:dyDescent="0.25">
      <c r="B24" s="12" t="s">
        <v>12</v>
      </c>
      <c r="C24" s="204">
        <v>-1.3</v>
      </c>
      <c r="D24" s="204">
        <v>-0.9</v>
      </c>
      <c r="E24" s="204"/>
      <c r="F24" s="204">
        <v>-0.4</v>
      </c>
      <c r="G24" s="48"/>
    </row>
    <row r="25" spans="2:10" ht="3.75" customHeight="1" x14ac:dyDescent="0.25">
      <c r="B25" s="48"/>
      <c r="C25" s="204"/>
      <c r="D25" s="204"/>
      <c r="E25" s="204"/>
      <c r="F25" s="204"/>
      <c r="G25" s="48"/>
    </row>
    <row r="26" spans="2:10" x14ac:dyDescent="0.25">
      <c r="B26" s="50" t="s">
        <v>203</v>
      </c>
      <c r="C26" s="203">
        <f>D26+F26</f>
        <v>120.70000000000002</v>
      </c>
      <c r="D26" s="192">
        <v>34.6</v>
      </c>
      <c r="E26" s="309">
        <v>1</v>
      </c>
      <c r="F26" s="192">
        <v>86.100000000000009</v>
      </c>
      <c r="G26" s="48"/>
      <c r="I26" s="99"/>
      <c r="J26" s="99"/>
    </row>
    <row r="27" spans="2:10" ht="3.75" customHeight="1" x14ac:dyDescent="0.25">
      <c r="B27" s="122"/>
      <c r="C27" s="204"/>
      <c r="D27" s="204"/>
      <c r="E27" s="204"/>
      <c r="F27" s="204"/>
      <c r="G27" s="48"/>
    </row>
    <row r="28" spans="2:10" x14ac:dyDescent="0.25">
      <c r="B28" s="12" t="s">
        <v>101</v>
      </c>
      <c r="C28" s="204">
        <v>-1.4000000000000001</v>
      </c>
      <c r="D28" s="204">
        <v>-2.2000000000000002</v>
      </c>
      <c r="E28" s="204"/>
      <c r="F28" s="204">
        <v>0.8</v>
      </c>
      <c r="G28" s="48"/>
    </row>
    <row r="29" spans="2:10" x14ac:dyDescent="0.25">
      <c r="B29" s="12" t="s">
        <v>248</v>
      </c>
      <c r="C29" s="204">
        <v>0.4</v>
      </c>
      <c r="D29" s="204">
        <v>0.4</v>
      </c>
      <c r="E29" s="204"/>
      <c r="F29" s="204">
        <v>0</v>
      </c>
      <c r="G29" s="48"/>
    </row>
    <row r="30" spans="2:10" x14ac:dyDescent="0.25">
      <c r="B30" s="80" t="s">
        <v>210</v>
      </c>
      <c r="C30" s="204">
        <v>-0.8</v>
      </c>
      <c r="D30" s="204">
        <v>-0.8</v>
      </c>
      <c r="E30" s="204"/>
      <c r="F30" s="204">
        <v>0</v>
      </c>
      <c r="G30" s="48"/>
    </row>
    <row r="31" spans="2:10" x14ac:dyDescent="0.25">
      <c r="B31" s="12" t="s">
        <v>11</v>
      </c>
      <c r="C31" s="204">
        <v>3.9</v>
      </c>
      <c r="D31" s="204">
        <v>1</v>
      </c>
      <c r="E31" s="204"/>
      <c r="F31" s="204">
        <v>2.9</v>
      </c>
      <c r="G31" s="48"/>
    </row>
    <row r="32" spans="2:10" x14ac:dyDescent="0.25">
      <c r="B32" s="12" t="s">
        <v>12</v>
      </c>
      <c r="C32" s="204">
        <v>2.2999999999999998</v>
      </c>
      <c r="D32" s="204">
        <v>0.9</v>
      </c>
      <c r="E32" s="204"/>
      <c r="F32" s="204">
        <v>1.4</v>
      </c>
      <c r="G32" s="48"/>
    </row>
    <row r="33" spans="2:10" ht="3.75" customHeight="1" x14ac:dyDescent="0.25">
      <c r="B33" s="48"/>
      <c r="C33" s="204"/>
      <c r="D33" s="204"/>
      <c r="E33" s="204"/>
      <c r="F33" s="204"/>
      <c r="G33" s="48"/>
    </row>
    <row r="34" spans="2:10" x14ac:dyDescent="0.25">
      <c r="B34" s="50" t="s">
        <v>211</v>
      </c>
      <c r="C34" s="203">
        <f>D34+F34</f>
        <v>125.10000000000002</v>
      </c>
      <c r="D34" s="192">
        <v>33.9</v>
      </c>
      <c r="E34" s="309">
        <v>1</v>
      </c>
      <c r="F34" s="192">
        <v>91.200000000000017</v>
      </c>
      <c r="G34" s="48"/>
      <c r="I34" s="99"/>
      <c r="J34" s="99"/>
    </row>
    <row r="35" spans="2:10" ht="3.75" customHeight="1" x14ac:dyDescent="0.25"/>
    <row r="36" spans="2:10" x14ac:dyDescent="0.25">
      <c r="B36" s="12" t="s">
        <v>101</v>
      </c>
      <c r="C36" s="204">
        <v>-23.5</v>
      </c>
      <c r="D36" s="204">
        <v>-2.2000000000000006</v>
      </c>
      <c r="E36" s="204"/>
      <c r="F36" s="204">
        <v>-21.3</v>
      </c>
    </row>
    <row r="37" spans="2:10" x14ac:dyDescent="0.25">
      <c r="B37" s="80" t="s">
        <v>210</v>
      </c>
      <c r="C37" s="204">
        <v>-0.3</v>
      </c>
      <c r="D37" s="204">
        <v>-0.3</v>
      </c>
      <c r="E37" s="204"/>
      <c r="F37" s="204">
        <v>0</v>
      </c>
    </row>
    <row r="38" spans="2:10" x14ac:dyDescent="0.25">
      <c r="B38" s="12" t="s">
        <v>11</v>
      </c>
      <c r="C38" s="204">
        <v>1.4</v>
      </c>
      <c r="D38" s="204">
        <v>0.4</v>
      </c>
      <c r="E38" s="204"/>
      <c r="F38" s="204">
        <v>1</v>
      </c>
    </row>
    <row r="39" spans="2:10" x14ac:dyDescent="0.25">
      <c r="B39" s="12" t="s">
        <v>12</v>
      </c>
      <c r="C39" s="204">
        <v>-3.7</v>
      </c>
      <c r="D39" s="204">
        <v>-0.8</v>
      </c>
      <c r="E39" s="204"/>
      <c r="F39" s="204">
        <v>-2.9</v>
      </c>
    </row>
    <row r="40" spans="2:10" ht="3.75" customHeight="1" x14ac:dyDescent="0.25">
      <c r="B40" s="48"/>
      <c r="C40" s="204"/>
      <c r="D40" s="204"/>
      <c r="E40" s="204"/>
      <c r="F40" s="204"/>
    </row>
    <row r="41" spans="2:10" x14ac:dyDescent="0.25">
      <c r="B41" s="50" t="s">
        <v>222</v>
      </c>
      <c r="C41" s="203">
        <f>D41+F41</f>
        <v>99</v>
      </c>
      <c r="D41" s="192">
        <v>31</v>
      </c>
      <c r="E41" s="309">
        <v>1</v>
      </c>
      <c r="F41" s="192">
        <v>68</v>
      </c>
    </row>
    <row r="42" spans="2:10" ht="3.75" customHeight="1" x14ac:dyDescent="0.25"/>
    <row r="43" spans="2:10" x14ac:dyDescent="0.25">
      <c r="B43" s="12" t="s">
        <v>101</v>
      </c>
      <c r="C43" s="204">
        <v>-3.6</v>
      </c>
      <c r="D43" s="204">
        <v>-1.0999999999999996</v>
      </c>
      <c r="E43" s="204"/>
      <c r="F43" s="204">
        <v>-2.5</v>
      </c>
    </row>
    <row r="44" spans="2:10" x14ac:dyDescent="0.25">
      <c r="B44" s="12" t="s">
        <v>11</v>
      </c>
      <c r="C44" s="204">
        <v>-12.4</v>
      </c>
      <c r="D44" s="204">
        <v>-3.7</v>
      </c>
      <c r="E44" s="204"/>
      <c r="F44" s="204">
        <v>-8.6999999999999993</v>
      </c>
    </row>
    <row r="45" spans="2:10" x14ac:dyDescent="0.25">
      <c r="B45" s="12" t="s">
        <v>12</v>
      </c>
      <c r="C45" s="204">
        <v>-0.7</v>
      </c>
      <c r="D45" s="204">
        <v>0</v>
      </c>
      <c r="E45" s="204"/>
      <c r="F45" s="204">
        <v>-0.7</v>
      </c>
    </row>
    <row r="46" spans="2:10" ht="3.75" customHeight="1" x14ac:dyDescent="0.25">
      <c r="B46" s="48"/>
      <c r="C46" s="204"/>
      <c r="D46" s="204"/>
      <c r="E46" s="204"/>
      <c r="F46" s="204"/>
    </row>
    <row r="47" spans="2:10" x14ac:dyDescent="0.25">
      <c r="B47" s="50" t="s">
        <v>231</v>
      </c>
      <c r="C47" s="203">
        <f>D47+F47</f>
        <v>82.3</v>
      </c>
      <c r="D47" s="192">
        <v>26.2</v>
      </c>
      <c r="E47" s="192"/>
      <c r="F47" s="192">
        <v>56.1</v>
      </c>
    </row>
    <row r="48" spans="2:10" ht="3.75" customHeight="1" x14ac:dyDescent="0.25"/>
    <row r="49" spans="2:6" x14ac:dyDescent="0.25">
      <c r="B49" s="12" t="s">
        <v>101</v>
      </c>
      <c r="C49" s="204">
        <v>-5</v>
      </c>
      <c r="D49" s="204">
        <v>-1.5</v>
      </c>
      <c r="E49" s="204"/>
      <c r="F49" s="204">
        <v>-3.5</v>
      </c>
    </row>
    <row r="50" spans="2:6" x14ac:dyDescent="0.25">
      <c r="B50" s="12" t="s">
        <v>192</v>
      </c>
      <c r="C50" s="204">
        <v>-0.2</v>
      </c>
      <c r="D50" s="204">
        <v>-0.2</v>
      </c>
      <c r="E50" s="204"/>
      <c r="F50" s="204">
        <v>0</v>
      </c>
    </row>
    <row r="51" spans="2:6" x14ac:dyDescent="0.25">
      <c r="B51" s="12" t="s">
        <v>11</v>
      </c>
      <c r="C51" s="204">
        <v>-0.9</v>
      </c>
      <c r="D51" s="204">
        <v>-0.8</v>
      </c>
      <c r="E51" s="204"/>
      <c r="F51" s="204">
        <v>-0.1</v>
      </c>
    </row>
    <row r="52" spans="2:6" x14ac:dyDescent="0.25">
      <c r="B52" s="12" t="s">
        <v>12</v>
      </c>
      <c r="C52" s="204">
        <v>-1.2</v>
      </c>
      <c r="D52" s="204">
        <v>-0.5</v>
      </c>
      <c r="E52" s="204"/>
      <c r="F52" s="204">
        <v>-0.7</v>
      </c>
    </row>
    <row r="53" spans="2:6" ht="3.75" customHeight="1" x14ac:dyDescent="0.25">
      <c r="B53" s="48"/>
      <c r="C53" s="204"/>
      <c r="D53" s="204"/>
      <c r="E53" s="204"/>
      <c r="F53" s="204"/>
    </row>
    <row r="54" spans="2:6" x14ac:dyDescent="0.25">
      <c r="B54" s="50" t="s">
        <v>242</v>
      </c>
      <c r="C54" s="203">
        <v>75</v>
      </c>
      <c r="D54" s="192">
        <v>23.200000000000003</v>
      </c>
      <c r="E54" s="192"/>
      <c r="F54" s="192">
        <v>51.800000000000004</v>
      </c>
    </row>
    <row r="55" spans="2:6" ht="8.25" customHeight="1" x14ac:dyDescent="0.25"/>
    <row r="56" spans="2:6" ht="15" customHeight="1" x14ac:dyDescent="0.25">
      <c r="B56" s="12" t="s">
        <v>101</v>
      </c>
      <c r="C56" s="204">
        <v>-9.1000000000000014</v>
      </c>
      <c r="D56" s="204">
        <v>-2.2000000000000002</v>
      </c>
      <c r="E56" s="204"/>
      <c r="F56" s="204">
        <v>-6.9</v>
      </c>
    </row>
    <row r="57" spans="2:6" ht="15" customHeight="1" x14ac:dyDescent="0.25">
      <c r="B57" s="12" t="s">
        <v>192</v>
      </c>
      <c r="C57" s="204">
        <v>0</v>
      </c>
      <c r="D57" s="204">
        <v>0</v>
      </c>
      <c r="E57" s="204"/>
      <c r="F57" s="204">
        <v>0</v>
      </c>
    </row>
    <row r="58" spans="2:6" ht="15" customHeight="1" x14ac:dyDescent="0.25">
      <c r="B58" s="12" t="s">
        <v>11</v>
      </c>
      <c r="C58" s="204">
        <v>3.0999999999999996</v>
      </c>
      <c r="D58" s="204">
        <v>1.2</v>
      </c>
      <c r="E58" s="204"/>
      <c r="F58" s="204">
        <v>1.9</v>
      </c>
    </row>
    <row r="59" spans="2:6" ht="15" customHeight="1" x14ac:dyDescent="0.25">
      <c r="B59" s="12" t="s">
        <v>12</v>
      </c>
      <c r="C59" s="204">
        <v>-1</v>
      </c>
      <c r="D59" s="204">
        <v>-0.30000000000000004</v>
      </c>
      <c r="E59" s="204"/>
      <c r="F59" s="204">
        <v>-0.7</v>
      </c>
    </row>
    <row r="60" spans="2:6" ht="3.75" customHeight="1" x14ac:dyDescent="0.25">
      <c r="B60" s="48"/>
      <c r="C60" s="204"/>
      <c r="D60" s="204"/>
      <c r="E60" s="204"/>
      <c r="F60" s="204"/>
    </row>
    <row r="61" spans="2:6" ht="15" customHeight="1" x14ac:dyDescent="0.25">
      <c r="B61" s="50" t="s">
        <v>265</v>
      </c>
      <c r="C61" s="203">
        <v>68</v>
      </c>
      <c r="D61" s="192">
        <v>21.9</v>
      </c>
      <c r="E61" s="192"/>
      <c r="F61" s="192">
        <v>46.1</v>
      </c>
    </row>
    <row r="62" spans="2:6" ht="15" customHeight="1" x14ac:dyDescent="0.25">
      <c r="B62" s="314"/>
      <c r="C62" s="320"/>
      <c r="D62" s="197"/>
      <c r="E62" s="197"/>
      <c r="F62" s="197"/>
    </row>
    <row r="63" spans="2:6" ht="15" customHeight="1" x14ac:dyDescent="0.25">
      <c r="B63" s="12" t="s">
        <v>101</v>
      </c>
      <c r="C63" s="204">
        <v>-3.4</v>
      </c>
      <c r="D63" s="204">
        <v>-2.5</v>
      </c>
      <c r="E63" s="204"/>
      <c r="F63" s="204">
        <v>-0.9</v>
      </c>
    </row>
    <row r="64" spans="2:6" ht="15" customHeight="1" x14ac:dyDescent="0.25">
      <c r="B64" s="12" t="s">
        <v>192</v>
      </c>
      <c r="C64" s="204">
        <v>0.1</v>
      </c>
      <c r="D64" s="204">
        <v>0.1</v>
      </c>
      <c r="E64" s="204"/>
      <c r="F64" s="204">
        <v>0</v>
      </c>
    </row>
    <row r="65" spans="1:7" ht="15" customHeight="1" x14ac:dyDescent="0.25">
      <c r="B65" s="12" t="s">
        <v>11</v>
      </c>
      <c r="C65" s="204">
        <v>1.6</v>
      </c>
      <c r="D65" s="204">
        <v>0.5</v>
      </c>
      <c r="E65" s="204"/>
      <c r="F65" s="204">
        <v>1.1000000000000001</v>
      </c>
    </row>
    <row r="66" spans="1:7" ht="15" customHeight="1" x14ac:dyDescent="0.25">
      <c r="B66" s="12" t="s">
        <v>12</v>
      </c>
      <c r="C66" s="204">
        <v>-2.5</v>
      </c>
      <c r="D66" s="204">
        <v>-0.7</v>
      </c>
      <c r="E66" s="204"/>
      <c r="F66" s="204">
        <v>-1.8</v>
      </c>
    </row>
    <row r="67" spans="1:7" ht="3.75" customHeight="1" x14ac:dyDescent="0.25">
      <c r="B67" s="48"/>
      <c r="C67" s="204"/>
      <c r="D67" s="204"/>
      <c r="E67" s="204"/>
      <c r="F67" s="204"/>
    </row>
    <row r="68" spans="1:7" ht="15" customHeight="1" x14ac:dyDescent="0.25">
      <c r="B68" s="50" t="s">
        <v>264</v>
      </c>
      <c r="C68" s="203">
        <v>63.800000000000004</v>
      </c>
      <c r="D68" s="192">
        <v>19.299999999999997</v>
      </c>
      <c r="E68" s="192"/>
      <c r="F68" s="192">
        <v>44.500000000000007</v>
      </c>
    </row>
    <row r="69" spans="1:7" ht="15" customHeight="1" x14ac:dyDescent="0.25">
      <c r="B69" s="314"/>
      <c r="C69" s="320"/>
      <c r="D69" s="197"/>
      <c r="E69" s="197"/>
      <c r="F69" s="197"/>
    </row>
    <row r="70" spans="1:7" ht="15" customHeight="1" x14ac:dyDescent="0.25">
      <c r="B70" s="12" t="s">
        <v>101</v>
      </c>
      <c r="C70" s="341" t="s">
        <v>32</v>
      </c>
      <c r="D70" s="204">
        <v>-1.8</v>
      </c>
      <c r="E70" s="204"/>
      <c r="F70" s="341" t="s">
        <v>32</v>
      </c>
      <c r="G70" s="340"/>
    </row>
    <row r="71" spans="1:7" ht="15" customHeight="1" x14ac:dyDescent="0.25">
      <c r="B71" s="12" t="s">
        <v>192</v>
      </c>
      <c r="C71" s="341" t="s">
        <v>32</v>
      </c>
      <c r="D71" s="204">
        <v>-0.1</v>
      </c>
      <c r="E71" s="204"/>
      <c r="F71" s="341" t="s">
        <v>32</v>
      </c>
    </row>
    <row r="72" spans="1:7" ht="15" customHeight="1" x14ac:dyDescent="0.25">
      <c r="B72" s="12" t="s">
        <v>11</v>
      </c>
      <c r="C72" s="341" t="s">
        <v>32</v>
      </c>
      <c r="D72" s="204">
        <v>1</v>
      </c>
      <c r="E72" s="204"/>
      <c r="F72" s="341" t="s">
        <v>32</v>
      </c>
    </row>
    <row r="73" spans="1:7" ht="15" customHeight="1" x14ac:dyDescent="0.25">
      <c r="B73" s="12" t="s">
        <v>12</v>
      </c>
      <c r="C73" s="341" t="s">
        <v>32</v>
      </c>
      <c r="D73" s="204">
        <v>0.6</v>
      </c>
      <c r="E73" s="204"/>
      <c r="F73" s="341" t="s">
        <v>32</v>
      </c>
    </row>
    <row r="74" spans="1:7" ht="15" customHeight="1" x14ac:dyDescent="0.25">
      <c r="B74" s="48"/>
      <c r="C74" s="341"/>
      <c r="D74" s="204"/>
      <c r="E74" s="204"/>
      <c r="F74" s="341"/>
    </row>
    <row r="75" spans="1:7" ht="15" customHeight="1" x14ac:dyDescent="0.25">
      <c r="B75" s="50" t="s">
        <v>282</v>
      </c>
      <c r="C75" s="342" t="s">
        <v>32</v>
      </c>
      <c r="D75" s="192">
        <v>19</v>
      </c>
      <c r="E75" s="192"/>
      <c r="F75" s="342" t="s">
        <v>32</v>
      </c>
    </row>
    <row r="76" spans="1:7" ht="15" customHeight="1" x14ac:dyDescent="0.25">
      <c r="B76" s="314"/>
      <c r="C76" s="320"/>
      <c r="D76" s="197"/>
      <c r="E76" s="197"/>
      <c r="F76" s="197"/>
    </row>
    <row r="77" spans="1:7" x14ac:dyDescent="0.25">
      <c r="A77" s="308">
        <v>1</v>
      </c>
      <c r="B77" s="352" t="s">
        <v>247</v>
      </c>
      <c r="C77" s="352"/>
      <c r="D77" s="352"/>
      <c r="E77" s="352"/>
      <c r="F77" s="352"/>
    </row>
    <row r="78" spans="1:7" x14ac:dyDescent="0.25">
      <c r="B78" s="352"/>
      <c r="C78" s="352"/>
      <c r="D78" s="352"/>
      <c r="E78" s="352"/>
      <c r="F78" s="352"/>
    </row>
    <row r="79" spans="1:7" ht="6" customHeight="1" x14ac:dyDescent="0.25"/>
    <row r="80" spans="1:7" x14ac:dyDescent="0.25">
      <c r="A80" s="308">
        <v>2</v>
      </c>
      <c r="B80" s="352" t="s">
        <v>280</v>
      </c>
      <c r="C80" s="352"/>
      <c r="D80" s="352"/>
      <c r="E80" s="352"/>
      <c r="F80" s="352"/>
    </row>
    <row r="81" spans="2:6" x14ac:dyDescent="0.25">
      <c r="B81" s="352"/>
      <c r="C81" s="352"/>
      <c r="D81" s="352"/>
      <c r="E81" s="352"/>
      <c r="F81" s="352"/>
    </row>
  </sheetData>
  <mergeCells count="2">
    <mergeCell ref="B77:F78"/>
    <mergeCell ref="B80:F81"/>
  </mergeCells>
  <phoneticPr fontId="8" type="noConversion"/>
  <hyperlinks>
    <hyperlink ref="B1" location="'Table of contents'!A1" display="AUM DEVELOPMENT" xr:uid="{00000000-0004-0000-0700-000000000000}"/>
  </hyperlinks>
  <pageMargins left="0.55118110236220474" right="0.55118110236220474"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8"/>
  <sheetViews>
    <sheetView showGridLines="0" topLeftCell="A14" zoomScale="85" zoomScaleNormal="85" workbookViewId="0">
      <selection activeCell="B31" sqref="B31:B35"/>
    </sheetView>
  </sheetViews>
  <sheetFormatPr defaultRowHeight="15" x14ac:dyDescent="0.25"/>
  <cols>
    <col min="1" max="1" width="42.42578125" customWidth="1"/>
    <col min="2" max="5" width="12.28515625" customWidth="1"/>
    <col min="6" max="6" width="14.85546875" customWidth="1"/>
    <col min="7" max="7" width="12.28515625" customWidth="1"/>
    <col min="8" max="8" width="14.85546875" customWidth="1"/>
    <col min="9" max="9" width="12.28515625" customWidth="1"/>
    <col min="10" max="10" width="14.7109375" customWidth="1"/>
    <col min="11" max="11" width="12.28515625" customWidth="1"/>
    <col min="12" max="12" width="14.85546875" customWidth="1"/>
    <col min="13" max="13" width="12.28515625" customWidth="1"/>
    <col min="14" max="14" width="14.85546875" customWidth="1"/>
    <col min="15" max="15" width="12.28515625" customWidth="1"/>
    <col min="16" max="16" width="14.85546875" customWidth="1"/>
    <col min="17" max="17" width="12.28515625" customWidth="1"/>
    <col min="18" max="18" width="15" customWidth="1"/>
    <col min="19" max="19" width="12.28515625" customWidth="1"/>
  </cols>
  <sheetData>
    <row r="1" spans="1:21" s="12" customFormat="1" ht="23.25" x14ac:dyDescent="0.35">
      <c r="A1" s="65" t="s">
        <v>125</v>
      </c>
      <c r="B1" s="65"/>
      <c r="C1" s="65"/>
      <c r="D1" s="65"/>
      <c r="E1" s="65"/>
      <c r="F1" s="65"/>
      <c r="G1" s="65"/>
      <c r="H1" s="65"/>
      <c r="I1" s="65"/>
      <c r="J1" s="65"/>
      <c r="K1" s="65"/>
      <c r="L1" s="65"/>
      <c r="M1" s="65"/>
      <c r="N1" s="65"/>
      <c r="O1" s="65"/>
      <c r="P1" s="65"/>
      <c r="Q1" s="65"/>
      <c r="R1" s="65"/>
      <c r="S1" s="65"/>
    </row>
    <row r="4" spans="1:21" x14ac:dyDescent="0.25">
      <c r="A4" s="12"/>
      <c r="B4" s="14" t="s">
        <v>279</v>
      </c>
      <c r="C4" s="14" t="s">
        <v>262</v>
      </c>
      <c r="D4" s="14" t="s">
        <v>263</v>
      </c>
      <c r="E4" s="14" t="s">
        <v>241</v>
      </c>
      <c r="F4" s="14" t="s">
        <v>230</v>
      </c>
      <c r="G4" s="14" t="s">
        <v>230</v>
      </c>
      <c r="H4" s="14" t="s">
        <v>216</v>
      </c>
      <c r="I4" s="14" t="s">
        <v>216</v>
      </c>
      <c r="J4" s="14" t="s">
        <v>209</v>
      </c>
      <c r="K4" s="14" t="s">
        <v>209</v>
      </c>
      <c r="L4" s="14" t="s">
        <v>202</v>
      </c>
      <c r="M4" s="14" t="s">
        <v>202</v>
      </c>
      <c r="N4" s="14" t="s">
        <v>194</v>
      </c>
      <c r="O4" s="14" t="s">
        <v>194</v>
      </c>
      <c r="P4" s="14" t="s">
        <v>184</v>
      </c>
      <c r="Q4" s="14" t="s">
        <v>184</v>
      </c>
      <c r="R4" s="14" t="s">
        <v>179</v>
      </c>
      <c r="S4" s="14" t="s">
        <v>179</v>
      </c>
    </row>
    <row r="5" spans="1:21" ht="25.5" customHeight="1" thickBot="1" x14ac:dyDescent="0.3">
      <c r="A5" s="48"/>
      <c r="B5" s="48"/>
      <c r="C5" s="48"/>
      <c r="D5" s="48"/>
      <c r="E5" s="48"/>
      <c r="F5" s="304" t="s">
        <v>249</v>
      </c>
      <c r="G5" s="48"/>
      <c r="H5" s="304" t="s">
        <v>249</v>
      </c>
      <c r="I5" s="8"/>
      <c r="J5" s="304" t="s">
        <v>249</v>
      </c>
      <c r="K5" s="8"/>
      <c r="L5" s="304" t="s">
        <v>249</v>
      </c>
      <c r="M5" s="8"/>
      <c r="N5" s="304" t="s">
        <v>249</v>
      </c>
      <c r="O5" s="8"/>
      <c r="P5" s="304" t="s">
        <v>249</v>
      </c>
      <c r="Q5" s="8"/>
      <c r="R5" s="304" t="s">
        <v>249</v>
      </c>
      <c r="S5" s="8"/>
    </row>
    <row r="6" spans="1:21" ht="3.75" customHeight="1" x14ac:dyDescent="0.25">
      <c r="A6" s="124"/>
      <c r="B6" s="124"/>
      <c r="C6" s="124"/>
      <c r="D6" s="124"/>
      <c r="E6" s="124"/>
      <c r="F6" s="124"/>
      <c r="G6" s="124"/>
      <c r="H6" s="124"/>
      <c r="I6" s="67"/>
      <c r="J6" s="67"/>
      <c r="K6" s="67"/>
      <c r="L6" s="67"/>
      <c r="M6" s="67"/>
      <c r="N6" s="67"/>
      <c r="O6" s="67"/>
      <c r="P6" s="67"/>
      <c r="Q6" s="67"/>
      <c r="R6" s="67"/>
      <c r="S6" s="67"/>
    </row>
    <row r="7" spans="1:21" s="12" customFormat="1" ht="14.25" x14ac:dyDescent="0.2">
      <c r="A7" s="22" t="s">
        <v>252</v>
      </c>
      <c r="B7" s="22"/>
      <c r="C7" s="22"/>
      <c r="D7" s="22"/>
      <c r="E7" s="22"/>
      <c r="F7" s="22"/>
      <c r="G7" s="22"/>
      <c r="H7" s="22"/>
      <c r="I7" s="23"/>
      <c r="J7" s="23"/>
      <c r="K7" s="23"/>
      <c r="L7" s="23"/>
      <c r="M7" s="23"/>
      <c r="N7" s="23"/>
      <c r="O7" s="23"/>
      <c r="P7" s="23"/>
      <c r="Q7" s="23"/>
      <c r="R7" s="23"/>
      <c r="S7" s="23"/>
    </row>
    <row r="8" spans="1:21" ht="3.75" customHeight="1" thickBot="1" x14ac:dyDescent="0.3">
      <c r="A8" s="69"/>
      <c r="B8" s="69"/>
      <c r="C8" s="69"/>
      <c r="D8" s="69"/>
      <c r="E8" s="69"/>
      <c r="F8" s="69"/>
      <c r="G8" s="69"/>
      <c r="H8" s="69"/>
      <c r="I8" s="106"/>
      <c r="J8" s="106"/>
      <c r="K8" s="106"/>
      <c r="L8" s="106"/>
      <c r="M8" s="106"/>
      <c r="N8" s="106"/>
      <c r="O8" s="106"/>
      <c r="P8" s="106"/>
      <c r="Q8" s="106"/>
      <c r="R8" s="106"/>
      <c r="S8" s="106"/>
    </row>
    <row r="9" spans="1:21" ht="3.75" customHeight="1" x14ac:dyDescent="0.25">
      <c r="A9" s="1"/>
      <c r="B9" s="1"/>
      <c r="C9" s="1"/>
      <c r="D9" s="1"/>
      <c r="E9" s="1"/>
      <c r="F9" s="1"/>
      <c r="G9" s="1"/>
      <c r="H9" s="1"/>
      <c r="I9" s="55"/>
      <c r="J9" s="55"/>
      <c r="K9" s="55"/>
      <c r="L9" s="55"/>
      <c r="M9" s="55"/>
      <c r="N9" s="55"/>
      <c r="O9" s="55"/>
      <c r="P9" s="55"/>
      <c r="Q9" s="55"/>
      <c r="R9" s="55"/>
      <c r="S9" s="55"/>
    </row>
    <row r="10" spans="1:21" x14ac:dyDescent="0.25">
      <c r="A10" s="48" t="s">
        <v>82</v>
      </c>
      <c r="B10" s="125">
        <v>0</v>
      </c>
      <c r="C10" s="125">
        <v>0</v>
      </c>
      <c r="D10" s="125">
        <v>0</v>
      </c>
      <c r="E10" s="125">
        <v>0</v>
      </c>
      <c r="F10" s="125">
        <v>0</v>
      </c>
      <c r="G10" s="125">
        <v>0.5</v>
      </c>
      <c r="H10" s="125">
        <v>0</v>
      </c>
      <c r="I10" s="125">
        <v>0.5</v>
      </c>
      <c r="J10" s="125">
        <v>0</v>
      </c>
      <c r="K10" s="125">
        <v>0.8</v>
      </c>
      <c r="L10" s="125">
        <v>0</v>
      </c>
      <c r="M10" s="125">
        <v>0.8</v>
      </c>
      <c r="N10" s="125">
        <v>0</v>
      </c>
      <c r="O10" s="125">
        <v>0.8</v>
      </c>
      <c r="P10" s="125">
        <v>0</v>
      </c>
      <c r="Q10" s="125">
        <v>1.1000000000000001</v>
      </c>
      <c r="R10" s="125">
        <v>0</v>
      </c>
      <c r="S10" s="125">
        <v>1.4</v>
      </c>
      <c r="U10" s="151"/>
    </row>
    <row r="11" spans="1:21" x14ac:dyDescent="0.25">
      <c r="A11" s="48" t="s">
        <v>9</v>
      </c>
      <c r="B11" s="125">
        <v>7.3</v>
      </c>
      <c r="C11" s="125">
        <v>8.1999999999999993</v>
      </c>
      <c r="D11" s="125">
        <v>9.5</v>
      </c>
      <c r="E11" s="125">
        <v>10.3</v>
      </c>
      <c r="F11" s="125">
        <f>12.1-0.1</f>
        <v>12</v>
      </c>
      <c r="G11" s="125">
        <v>12.6</v>
      </c>
      <c r="H11" s="125">
        <f>14-0.1</f>
        <v>13.9</v>
      </c>
      <c r="I11" s="125">
        <v>14.1</v>
      </c>
      <c r="J11" s="125">
        <f>15.6-0.1</f>
        <v>15.5</v>
      </c>
      <c r="K11" s="125">
        <v>15.6</v>
      </c>
      <c r="L11" s="125">
        <f>17-0.1</f>
        <v>16.899999999999999</v>
      </c>
      <c r="M11" s="125">
        <v>17.100000000000001</v>
      </c>
      <c r="N11" s="125">
        <f>17.4-0.4+0.3</f>
        <v>17.3</v>
      </c>
      <c r="O11" s="125">
        <v>17.600000000000001</v>
      </c>
      <c r="P11" s="125">
        <f>25.3-0.4</f>
        <v>24.900000000000002</v>
      </c>
      <c r="Q11" s="125">
        <v>25.8</v>
      </c>
      <c r="R11" s="125">
        <f>27.1-0.4</f>
        <v>26.700000000000003</v>
      </c>
      <c r="S11" s="125">
        <v>27.1</v>
      </c>
      <c r="T11" s="280"/>
      <c r="U11" s="151"/>
    </row>
    <row r="12" spans="1:21" x14ac:dyDescent="0.25">
      <c r="A12" s="48" t="s">
        <v>5</v>
      </c>
      <c r="B12" s="126">
        <v>4.3</v>
      </c>
      <c r="C12" s="126">
        <v>4.2</v>
      </c>
      <c r="D12" s="126">
        <v>5</v>
      </c>
      <c r="E12" s="126">
        <v>4.8</v>
      </c>
      <c r="F12" s="126">
        <f>5.3-0.1</f>
        <v>5.2</v>
      </c>
      <c r="G12" s="126">
        <v>5.6</v>
      </c>
      <c r="H12" s="126">
        <f>8.1-0.1</f>
        <v>8</v>
      </c>
      <c r="I12" s="126">
        <v>8</v>
      </c>
      <c r="J12" s="126">
        <f>7.9-0.2</f>
        <v>7.7</v>
      </c>
      <c r="K12" s="126">
        <v>7.9</v>
      </c>
      <c r="L12" s="126">
        <f>7-0.2</f>
        <v>6.8</v>
      </c>
      <c r="M12" s="126">
        <v>6.9</v>
      </c>
      <c r="N12" s="126">
        <f>5.9-0.2</f>
        <v>5.7</v>
      </c>
      <c r="O12" s="126">
        <v>5.8</v>
      </c>
      <c r="P12" s="126">
        <f>7.3-0.2</f>
        <v>7.1</v>
      </c>
      <c r="Q12" s="126">
        <v>7.2</v>
      </c>
      <c r="R12" s="126">
        <f>7.1-0.2</f>
        <v>6.8999999999999995</v>
      </c>
      <c r="S12" s="126">
        <v>7.1</v>
      </c>
      <c r="U12" s="151"/>
    </row>
    <row r="13" spans="1:21" x14ac:dyDescent="0.25">
      <c r="A13" s="12" t="s">
        <v>155</v>
      </c>
      <c r="B13" s="126">
        <v>0</v>
      </c>
      <c r="C13" s="126">
        <v>0</v>
      </c>
      <c r="D13" s="126">
        <v>0</v>
      </c>
      <c r="E13" s="126">
        <v>0</v>
      </c>
      <c r="F13" s="126">
        <v>0</v>
      </c>
      <c r="G13" s="126">
        <v>0.9</v>
      </c>
      <c r="H13" s="126">
        <v>0</v>
      </c>
      <c r="I13" s="126">
        <v>1.2</v>
      </c>
      <c r="J13" s="126">
        <v>0</v>
      </c>
      <c r="K13" s="126">
        <v>2.4</v>
      </c>
      <c r="L13" s="126">
        <v>0</v>
      </c>
      <c r="M13" s="126">
        <v>2.9</v>
      </c>
      <c r="N13" s="126">
        <v>0</v>
      </c>
      <c r="O13" s="126">
        <v>2.8</v>
      </c>
      <c r="P13" s="126">
        <v>0</v>
      </c>
      <c r="Q13" s="126">
        <v>4.4000000000000004</v>
      </c>
      <c r="R13" s="126">
        <v>0</v>
      </c>
      <c r="S13" s="126">
        <v>4.5</v>
      </c>
      <c r="U13" s="151"/>
    </row>
    <row r="14" spans="1:21" x14ac:dyDescent="0.25">
      <c r="A14" s="22" t="s">
        <v>142</v>
      </c>
      <c r="B14" s="110">
        <v>6.4</v>
      </c>
      <c r="C14" s="110">
        <v>6</v>
      </c>
      <c r="D14" s="110">
        <v>6.3</v>
      </c>
      <c r="E14" s="110">
        <v>6.6</v>
      </c>
      <c r="F14" s="110">
        <f>7.7-0.7</f>
        <v>7</v>
      </c>
      <c r="G14" s="110">
        <v>7</v>
      </c>
      <c r="H14" s="110">
        <f>7.6-0.7</f>
        <v>6.8999999999999995</v>
      </c>
      <c r="I14" s="110">
        <v>7.7</v>
      </c>
      <c r="J14" s="110">
        <f>7.5-0.9+0.4</f>
        <v>7</v>
      </c>
      <c r="K14" s="110">
        <v>7.6</v>
      </c>
      <c r="L14" s="110">
        <f>7.5-0.9</f>
        <v>6.6</v>
      </c>
      <c r="M14" s="110">
        <v>7.5</v>
      </c>
      <c r="N14" s="110">
        <f>7.2-0.9</f>
        <v>6.3</v>
      </c>
      <c r="O14" s="110">
        <v>7.2</v>
      </c>
      <c r="P14" s="110">
        <f>7.8-0.9</f>
        <v>6.8999999999999995</v>
      </c>
      <c r="Q14" s="110">
        <v>7.8</v>
      </c>
      <c r="R14" s="110">
        <f>7.8-0.9</f>
        <v>6.8999999999999995</v>
      </c>
      <c r="S14" s="110">
        <v>7.8</v>
      </c>
      <c r="T14" s="151"/>
      <c r="U14" s="151"/>
    </row>
    <row r="15" spans="1:21" x14ac:dyDescent="0.25">
      <c r="A15" s="48" t="s">
        <v>83</v>
      </c>
      <c r="B15" s="126">
        <v>1</v>
      </c>
      <c r="C15" s="126">
        <v>0.9</v>
      </c>
      <c r="D15" s="126">
        <v>1.1000000000000001</v>
      </c>
      <c r="E15" s="126">
        <v>1.5</v>
      </c>
      <c r="F15" s="126">
        <v>2</v>
      </c>
      <c r="G15" s="126">
        <v>0.5</v>
      </c>
      <c r="H15" s="126">
        <v>2.2000000000000002</v>
      </c>
      <c r="I15" s="126">
        <v>0.4</v>
      </c>
      <c r="J15" s="126">
        <f>3.8-0.1</f>
        <v>3.6999999999999997</v>
      </c>
      <c r="K15" s="126">
        <v>0.5</v>
      </c>
      <c r="L15" s="126">
        <f>4.4-0.1</f>
        <v>4.3000000000000007</v>
      </c>
      <c r="M15" s="126">
        <v>0.7</v>
      </c>
      <c r="N15" s="126">
        <f>5-0.1</f>
        <v>4.9000000000000004</v>
      </c>
      <c r="O15" s="126">
        <v>1.3</v>
      </c>
      <c r="P15" s="126">
        <f>8-0.1</f>
        <v>7.9</v>
      </c>
      <c r="Q15" s="126">
        <f>2.1</f>
        <v>2.1</v>
      </c>
      <c r="R15" s="126">
        <f>4.2+1.4+4.5-0.1</f>
        <v>10</v>
      </c>
      <c r="S15" s="126">
        <v>4.2</v>
      </c>
      <c r="U15" s="151"/>
    </row>
    <row r="16" spans="1:21" x14ac:dyDescent="0.25">
      <c r="A16" s="70" t="s">
        <v>73</v>
      </c>
      <c r="B16" s="71">
        <v>19</v>
      </c>
      <c r="C16" s="71">
        <v>19.3</v>
      </c>
      <c r="D16" s="71">
        <v>21.9</v>
      </c>
      <c r="E16" s="71">
        <v>23.2</v>
      </c>
      <c r="F16" s="311">
        <f>SUM(F10:F15)</f>
        <v>26.2</v>
      </c>
      <c r="G16" s="71">
        <v>27.1</v>
      </c>
      <c r="H16" s="71">
        <v>31</v>
      </c>
      <c r="I16" s="71">
        <v>31.9</v>
      </c>
      <c r="J16" s="71">
        <v>33.9</v>
      </c>
      <c r="K16" s="71">
        <v>34.799999999999997</v>
      </c>
      <c r="L16" s="71">
        <v>34.6</v>
      </c>
      <c r="M16" s="71">
        <v>35.900000000000006</v>
      </c>
      <c r="N16" s="71">
        <v>34.200000000000003</v>
      </c>
      <c r="O16" s="71">
        <v>35.5</v>
      </c>
      <c r="P16" s="71">
        <v>46.8</v>
      </c>
      <c r="Q16" s="71">
        <v>48.4</v>
      </c>
      <c r="R16" s="71">
        <v>50.5</v>
      </c>
      <c r="S16" s="71">
        <v>52.1</v>
      </c>
    </row>
    <row r="17" spans="1:21" ht="15.75" thickBot="1" x14ac:dyDescent="0.3">
      <c r="A17" s="48"/>
      <c r="B17" s="48"/>
      <c r="C17" s="48"/>
      <c r="D17" s="48"/>
      <c r="E17" s="48"/>
      <c r="F17" s="48"/>
      <c r="G17" s="48"/>
      <c r="H17" s="48"/>
      <c r="I17" s="127"/>
      <c r="J17" s="127"/>
      <c r="K17" s="127"/>
      <c r="L17" s="127"/>
      <c r="M17" s="127"/>
      <c r="N17" s="127"/>
      <c r="O17" s="127"/>
      <c r="P17" s="127"/>
      <c r="Q17" s="127"/>
      <c r="R17" s="127"/>
      <c r="S17" s="127"/>
    </row>
    <row r="18" spans="1:21" ht="3.75" customHeight="1" x14ac:dyDescent="0.25">
      <c r="A18" s="124"/>
      <c r="B18" s="124"/>
      <c r="C18" s="124"/>
      <c r="D18" s="124"/>
      <c r="E18" s="124"/>
      <c r="F18" s="124"/>
      <c r="G18" s="124"/>
      <c r="H18" s="124"/>
      <c r="I18" s="81"/>
      <c r="J18" s="81"/>
      <c r="K18" s="81"/>
      <c r="L18" s="81"/>
      <c r="M18" s="81"/>
      <c r="N18" s="81"/>
      <c r="O18" s="81"/>
      <c r="P18" s="81"/>
      <c r="Q18" s="81"/>
      <c r="R18" s="81"/>
      <c r="S18" s="81"/>
    </row>
    <row r="19" spans="1:21" s="12" customFormat="1" ht="12.75" x14ac:dyDescent="0.2">
      <c r="A19" s="22" t="s">
        <v>55</v>
      </c>
      <c r="B19" s="22"/>
      <c r="C19" s="22"/>
      <c r="D19" s="22"/>
      <c r="E19" s="22"/>
      <c r="F19" s="22"/>
      <c r="G19" s="22"/>
      <c r="H19" s="22"/>
      <c r="I19" s="82"/>
      <c r="J19" s="82"/>
      <c r="K19" s="82"/>
      <c r="L19" s="82"/>
      <c r="M19" s="82"/>
      <c r="N19" s="82"/>
      <c r="O19" s="82"/>
      <c r="P19" s="82"/>
      <c r="Q19" s="82"/>
      <c r="R19" s="82"/>
      <c r="S19" s="82"/>
    </row>
    <row r="20" spans="1:21" ht="3.75" customHeight="1" thickBot="1" x14ac:dyDescent="0.3">
      <c r="A20" s="69"/>
      <c r="B20" s="69"/>
      <c r="C20" s="69"/>
      <c r="D20" s="69"/>
      <c r="E20" s="69"/>
      <c r="F20" s="69"/>
      <c r="G20" s="69"/>
      <c r="H20" s="69"/>
      <c r="I20" s="128"/>
      <c r="J20" s="128"/>
      <c r="K20" s="128"/>
      <c r="L20" s="128"/>
      <c r="M20" s="128"/>
      <c r="N20" s="128"/>
      <c r="O20" s="128"/>
      <c r="P20" s="128"/>
      <c r="Q20" s="128"/>
      <c r="R20" s="128"/>
      <c r="S20" s="128"/>
    </row>
    <row r="21" spans="1:21" ht="3.75" customHeight="1" x14ac:dyDescent="0.25">
      <c r="A21" s="1"/>
      <c r="B21" s="1"/>
      <c r="C21" s="1"/>
      <c r="D21" s="1"/>
      <c r="E21" s="1"/>
      <c r="F21" s="1"/>
      <c r="G21" s="1"/>
      <c r="H21" s="1"/>
      <c r="I21" s="129"/>
      <c r="J21" s="129"/>
      <c r="K21" s="129"/>
      <c r="L21" s="129"/>
      <c r="M21" s="129"/>
      <c r="N21" s="129"/>
      <c r="O21" s="129"/>
      <c r="P21" s="129"/>
      <c r="Q21" s="129"/>
      <c r="R21" s="129"/>
      <c r="S21" s="129"/>
    </row>
    <row r="22" spans="1:21" x14ac:dyDescent="0.25">
      <c r="A22" s="12" t="s">
        <v>70</v>
      </c>
      <c r="B22" s="12">
        <v>7.9</v>
      </c>
      <c r="C22" s="12">
        <v>8.9</v>
      </c>
      <c r="D22" s="126">
        <v>11.5</v>
      </c>
      <c r="E22" s="126">
        <v>11.6</v>
      </c>
      <c r="F22" s="12">
        <v>15.2</v>
      </c>
      <c r="G22" s="126">
        <v>13.3</v>
      </c>
      <c r="H22" s="302">
        <v>18.2</v>
      </c>
      <c r="I22" s="126">
        <v>17.100000000000001</v>
      </c>
      <c r="J22" s="302" t="s">
        <v>32</v>
      </c>
      <c r="K22" s="126">
        <v>17.8</v>
      </c>
      <c r="L22" s="302" t="s">
        <v>32</v>
      </c>
      <c r="M22" s="126">
        <v>18.3</v>
      </c>
      <c r="N22" s="302" t="s">
        <v>32</v>
      </c>
      <c r="O22" s="126">
        <v>16.100000000000001</v>
      </c>
      <c r="P22" s="302" t="s">
        <v>32</v>
      </c>
      <c r="Q22" s="126">
        <v>23</v>
      </c>
      <c r="R22" s="302" t="s">
        <v>32</v>
      </c>
      <c r="S22" s="126">
        <v>23.9</v>
      </c>
      <c r="U22" s="151"/>
    </row>
    <row r="23" spans="1:21" x14ac:dyDescent="0.25">
      <c r="A23" s="48" t="s">
        <v>8</v>
      </c>
      <c r="B23" s="48">
        <v>10.199999999999999</v>
      </c>
      <c r="C23" s="48">
        <v>9.5</v>
      </c>
      <c r="D23" s="126">
        <v>9.4</v>
      </c>
      <c r="E23" s="126">
        <v>10.3</v>
      </c>
      <c r="F23" s="48">
        <v>10.3</v>
      </c>
      <c r="G23" s="126">
        <v>11.3</v>
      </c>
      <c r="H23" s="302">
        <v>11.4</v>
      </c>
      <c r="I23" s="126">
        <v>11.9</v>
      </c>
      <c r="J23" s="302" t="s">
        <v>32</v>
      </c>
      <c r="K23" s="126">
        <v>14</v>
      </c>
      <c r="L23" s="302" t="s">
        <v>32</v>
      </c>
      <c r="M23" s="126">
        <v>14.7</v>
      </c>
      <c r="N23" s="302" t="s">
        <v>32</v>
      </c>
      <c r="O23" s="126">
        <v>16.5</v>
      </c>
      <c r="P23" s="302" t="s">
        <v>32</v>
      </c>
      <c r="Q23" s="126">
        <v>21.8</v>
      </c>
      <c r="R23" s="302" t="s">
        <v>32</v>
      </c>
      <c r="S23" s="126">
        <v>24.5</v>
      </c>
      <c r="U23" s="151"/>
    </row>
    <row r="24" spans="1:21" x14ac:dyDescent="0.25">
      <c r="A24" s="22" t="s">
        <v>214</v>
      </c>
      <c r="B24" s="22">
        <v>0.9</v>
      </c>
      <c r="C24" s="22">
        <v>0.9</v>
      </c>
      <c r="D24" s="110">
        <v>1</v>
      </c>
      <c r="E24" s="110">
        <v>1.3</v>
      </c>
      <c r="F24" s="22">
        <v>0.7</v>
      </c>
      <c r="G24" s="110">
        <v>2.5</v>
      </c>
      <c r="H24" s="302">
        <v>1.4</v>
      </c>
      <c r="I24" s="110">
        <v>2.9</v>
      </c>
      <c r="J24" s="302" t="s">
        <v>32</v>
      </c>
      <c r="K24" s="110">
        <v>3</v>
      </c>
      <c r="L24" s="302" t="s">
        <v>32</v>
      </c>
      <c r="M24" s="110">
        <v>2.9</v>
      </c>
      <c r="N24" s="302" t="s">
        <v>32</v>
      </c>
      <c r="O24" s="110">
        <v>2.9</v>
      </c>
      <c r="P24" s="302" t="s">
        <v>32</v>
      </c>
      <c r="Q24" s="110">
        <v>3.6</v>
      </c>
      <c r="R24" s="302" t="s">
        <v>32</v>
      </c>
      <c r="S24" s="110">
        <v>3.7</v>
      </c>
      <c r="U24" s="151"/>
    </row>
    <row r="25" spans="1:21" x14ac:dyDescent="0.25">
      <c r="A25" s="70" t="s">
        <v>73</v>
      </c>
      <c r="B25" s="339">
        <v>19</v>
      </c>
      <c r="C25" s="70">
        <v>19.3</v>
      </c>
      <c r="D25" s="71">
        <v>21.9</v>
      </c>
      <c r="E25" s="71">
        <v>23.2</v>
      </c>
      <c r="F25" s="312">
        <v>26.2</v>
      </c>
      <c r="G25" s="71">
        <v>27.1</v>
      </c>
      <c r="H25" s="71">
        <v>31</v>
      </c>
      <c r="I25" s="71">
        <v>31.9</v>
      </c>
      <c r="J25" s="71"/>
      <c r="K25" s="71">
        <v>34.799999999999997</v>
      </c>
      <c r="L25" s="71"/>
      <c r="M25" s="71">
        <v>35.9</v>
      </c>
      <c r="N25" s="71"/>
      <c r="O25" s="71">
        <v>35.5</v>
      </c>
      <c r="P25" s="71"/>
      <c r="Q25" s="71">
        <v>48.4</v>
      </c>
      <c r="R25" s="71"/>
      <c r="S25" s="71">
        <v>52.1</v>
      </c>
    </row>
    <row r="26" spans="1:21" ht="15.75" thickBot="1" x14ac:dyDescent="0.3">
      <c r="A26" s="3"/>
      <c r="B26" s="3"/>
      <c r="C26" s="3"/>
      <c r="D26" s="3"/>
      <c r="E26" s="3"/>
      <c r="F26" s="3"/>
      <c r="G26" s="3"/>
      <c r="H26" s="3"/>
      <c r="I26" s="17"/>
      <c r="J26" s="17"/>
      <c r="K26" s="17"/>
      <c r="L26" s="17"/>
      <c r="M26" s="17"/>
      <c r="N26" s="17"/>
      <c r="O26" s="17"/>
      <c r="P26" s="17"/>
      <c r="Q26" s="17"/>
      <c r="R26" s="17"/>
      <c r="S26" s="17"/>
    </row>
    <row r="27" spans="1:21" ht="3.75" customHeight="1" x14ac:dyDescent="0.25">
      <c r="A27" s="124"/>
      <c r="B27" s="124"/>
      <c r="C27" s="124"/>
      <c r="D27" s="124"/>
      <c r="E27" s="124"/>
      <c r="F27" s="124"/>
      <c r="G27" s="124"/>
      <c r="H27" s="124"/>
      <c r="I27" s="67"/>
      <c r="J27" s="67"/>
      <c r="K27" s="67"/>
      <c r="L27" s="67"/>
      <c r="M27" s="67"/>
      <c r="N27" s="67"/>
      <c r="O27" s="67"/>
      <c r="P27" s="67"/>
      <c r="Q27" s="67"/>
      <c r="R27" s="67"/>
      <c r="S27" s="67"/>
    </row>
    <row r="28" spans="1:21" s="12" customFormat="1" ht="12.75" x14ac:dyDescent="0.2">
      <c r="A28" s="22" t="s">
        <v>76</v>
      </c>
      <c r="B28" s="22"/>
      <c r="C28" s="22"/>
      <c r="D28" s="22"/>
      <c r="E28" s="22"/>
      <c r="F28" s="22"/>
      <c r="G28" s="22"/>
      <c r="H28" s="22"/>
      <c r="I28" s="22"/>
      <c r="J28" s="22"/>
      <c r="K28" s="22"/>
      <c r="L28" s="22"/>
      <c r="M28" s="22"/>
      <c r="N28" s="22"/>
      <c r="O28" s="22"/>
      <c r="P28" s="22"/>
      <c r="Q28" s="22"/>
      <c r="R28" s="22"/>
      <c r="S28" s="22"/>
    </row>
    <row r="29" spans="1:21" ht="3.75" customHeight="1" thickBot="1" x14ac:dyDescent="0.3">
      <c r="A29" s="69"/>
      <c r="B29" s="69"/>
      <c r="C29" s="69"/>
      <c r="D29" s="69"/>
      <c r="E29" s="69"/>
      <c r="F29" s="69"/>
      <c r="G29" s="69"/>
      <c r="H29" s="69"/>
      <c r="I29" s="106"/>
      <c r="J29" s="106"/>
      <c r="K29" s="106"/>
      <c r="L29" s="106"/>
      <c r="M29" s="106"/>
      <c r="N29" s="106"/>
      <c r="O29" s="106"/>
      <c r="P29" s="106"/>
      <c r="Q29" s="106"/>
      <c r="R29" s="106"/>
      <c r="S29" s="106"/>
    </row>
    <row r="30" spans="1:21" ht="3.75" customHeight="1" x14ac:dyDescent="0.25">
      <c r="A30" s="1"/>
      <c r="B30" s="1"/>
      <c r="C30" s="1"/>
      <c r="D30" s="1"/>
      <c r="E30" s="1"/>
      <c r="F30" s="1"/>
      <c r="G30" s="1"/>
      <c r="H30" s="1"/>
      <c r="I30" s="55"/>
      <c r="J30" s="55"/>
      <c r="K30" s="55"/>
      <c r="L30" s="55"/>
      <c r="M30" s="55"/>
      <c r="N30" s="55"/>
      <c r="O30" s="55"/>
      <c r="P30" s="55"/>
      <c r="Q30" s="55"/>
      <c r="R30" s="55"/>
      <c r="S30" s="55"/>
    </row>
    <row r="31" spans="1:21" x14ac:dyDescent="0.25">
      <c r="A31" s="48" t="s">
        <v>77</v>
      </c>
      <c r="B31" s="48">
        <v>5.4</v>
      </c>
      <c r="C31" s="48">
        <v>5.2</v>
      </c>
      <c r="D31" s="125">
        <v>5.3</v>
      </c>
      <c r="E31" s="125">
        <v>5</v>
      </c>
      <c r="F31" s="302" t="s">
        <v>32</v>
      </c>
      <c r="G31" s="125">
        <v>6.1</v>
      </c>
      <c r="H31" s="302" t="s">
        <v>32</v>
      </c>
      <c r="I31" s="125">
        <v>7.1</v>
      </c>
      <c r="J31" s="302" t="s">
        <v>32</v>
      </c>
      <c r="K31" s="125">
        <v>6.6</v>
      </c>
      <c r="L31" s="302" t="s">
        <v>32</v>
      </c>
      <c r="M31" s="125">
        <v>6.5</v>
      </c>
      <c r="N31" s="302" t="s">
        <v>32</v>
      </c>
      <c r="O31" s="125">
        <v>6.6</v>
      </c>
      <c r="P31" s="302" t="s">
        <v>32</v>
      </c>
      <c r="Q31" s="125">
        <v>8.1999999999999993</v>
      </c>
      <c r="R31" s="302" t="s">
        <v>32</v>
      </c>
      <c r="S31" s="125">
        <v>9.1999999999999993</v>
      </c>
      <c r="T31" s="96"/>
      <c r="U31" s="98"/>
    </row>
    <row r="32" spans="1:21" x14ac:dyDescent="0.25">
      <c r="A32" s="48" t="s">
        <v>78</v>
      </c>
      <c r="B32" s="48">
        <v>7.6</v>
      </c>
      <c r="C32" s="48">
        <v>8.1</v>
      </c>
      <c r="D32" s="125">
        <v>9.6</v>
      </c>
      <c r="E32" s="125">
        <v>10.5</v>
      </c>
      <c r="F32" s="302" t="s">
        <v>32</v>
      </c>
      <c r="G32" s="125">
        <v>10.1</v>
      </c>
      <c r="H32" s="302" t="s">
        <v>32</v>
      </c>
      <c r="I32" s="125">
        <v>11</v>
      </c>
      <c r="J32" s="302" t="s">
        <v>32</v>
      </c>
      <c r="K32" s="125">
        <v>12.7</v>
      </c>
      <c r="L32" s="302" t="s">
        <v>32</v>
      </c>
      <c r="M32" s="125">
        <v>14.2</v>
      </c>
      <c r="N32" s="302" t="s">
        <v>32</v>
      </c>
      <c r="O32" s="125">
        <v>14.2</v>
      </c>
      <c r="P32" s="302" t="s">
        <v>32</v>
      </c>
      <c r="Q32" s="125">
        <v>18.8</v>
      </c>
      <c r="R32" s="302" t="s">
        <v>32</v>
      </c>
      <c r="S32" s="125">
        <v>22.3</v>
      </c>
      <c r="T32" s="96"/>
      <c r="U32" s="98"/>
    </row>
    <row r="33" spans="1:23" x14ac:dyDescent="0.25">
      <c r="A33" s="48" t="s">
        <v>79</v>
      </c>
      <c r="B33" s="48">
        <v>3.7</v>
      </c>
      <c r="C33" s="48">
        <v>3.4</v>
      </c>
      <c r="D33" s="125">
        <v>4.0999999999999996</v>
      </c>
      <c r="E33" s="125">
        <v>4</v>
      </c>
      <c r="F33" s="302" t="s">
        <v>32</v>
      </c>
      <c r="G33" s="125">
        <v>6.1</v>
      </c>
      <c r="H33" s="302" t="s">
        <v>32</v>
      </c>
      <c r="I33" s="125">
        <v>7.9</v>
      </c>
      <c r="J33" s="302" t="s">
        <v>32</v>
      </c>
      <c r="K33" s="125">
        <v>8.4</v>
      </c>
      <c r="L33" s="302" t="s">
        <v>32</v>
      </c>
      <c r="M33" s="125">
        <v>8.6</v>
      </c>
      <c r="N33" s="302" t="s">
        <v>32</v>
      </c>
      <c r="O33" s="125">
        <v>8.1</v>
      </c>
      <c r="P33" s="302" t="s">
        <v>32</v>
      </c>
      <c r="Q33" s="125">
        <v>12.5</v>
      </c>
      <c r="R33" s="302" t="s">
        <v>32</v>
      </c>
      <c r="S33" s="125">
        <v>12.1</v>
      </c>
      <c r="T33" s="96"/>
      <c r="U33" s="98"/>
    </row>
    <row r="34" spans="1:23" x14ac:dyDescent="0.25">
      <c r="A34" s="48" t="s">
        <v>80</v>
      </c>
      <c r="B34" s="48">
        <v>1.7</v>
      </c>
      <c r="C34" s="48">
        <v>1.8</v>
      </c>
      <c r="D34" s="125">
        <v>2</v>
      </c>
      <c r="E34" s="125">
        <v>2.4</v>
      </c>
      <c r="F34" s="302" t="s">
        <v>32</v>
      </c>
      <c r="G34" s="125">
        <v>3.1</v>
      </c>
      <c r="H34" s="302" t="s">
        <v>32</v>
      </c>
      <c r="I34" s="125">
        <v>3.2</v>
      </c>
      <c r="J34" s="302" t="s">
        <v>32</v>
      </c>
      <c r="K34" s="125">
        <v>3.2</v>
      </c>
      <c r="L34" s="302" t="s">
        <v>32</v>
      </c>
      <c r="M34" s="125">
        <v>3</v>
      </c>
      <c r="N34" s="302" t="s">
        <v>32</v>
      </c>
      <c r="O34" s="125">
        <v>2.9</v>
      </c>
      <c r="P34" s="302" t="s">
        <v>32</v>
      </c>
      <c r="Q34" s="125">
        <v>4.0999999999999996</v>
      </c>
      <c r="R34" s="302" t="s">
        <v>32</v>
      </c>
      <c r="S34" s="125">
        <v>4.5</v>
      </c>
      <c r="T34" s="96"/>
      <c r="U34" s="98"/>
    </row>
    <row r="35" spans="1:23" x14ac:dyDescent="0.25">
      <c r="A35" s="22" t="s">
        <v>41</v>
      </c>
      <c r="B35" s="22">
        <v>0.6</v>
      </c>
      <c r="C35" s="22">
        <v>0.8</v>
      </c>
      <c r="D35" s="110">
        <v>0.9</v>
      </c>
      <c r="E35" s="110">
        <v>1.3</v>
      </c>
      <c r="F35" s="302" t="s">
        <v>32</v>
      </c>
      <c r="G35" s="110">
        <v>1.7</v>
      </c>
      <c r="H35" s="302" t="s">
        <v>32</v>
      </c>
      <c r="I35" s="110">
        <v>2.7</v>
      </c>
      <c r="J35" s="302" t="s">
        <v>32</v>
      </c>
      <c r="K35" s="110">
        <v>3.9000000000000004</v>
      </c>
      <c r="L35" s="302" t="s">
        <v>32</v>
      </c>
      <c r="M35" s="110">
        <v>3.6</v>
      </c>
      <c r="N35" s="302" t="s">
        <v>32</v>
      </c>
      <c r="O35" s="110">
        <v>3.7</v>
      </c>
      <c r="P35" s="302" t="s">
        <v>32</v>
      </c>
      <c r="Q35" s="110">
        <v>4.8</v>
      </c>
      <c r="R35" s="302" t="s">
        <v>32</v>
      </c>
      <c r="S35" s="110">
        <v>4</v>
      </c>
      <c r="T35" s="96"/>
      <c r="U35" s="98"/>
    </row>
    <row r="36" spans="1:23" x14ac:dyDescent="0.25">
      <c r="A36" s="70" t="s">
        <v>73</v>
      </c>
      <c r="B36" s="339">
        <v>19</v>
      </c>
      <c r="C36" s="70">
        <v>19.3</v>
      </c>
      <c r="D36" s="71">
        <v>21.9</v>
      </c>
      <c r="E36" s="71">
        <v>23.2</v>
      </c>
      <c r="F36" s="70"/>
      <c r="G36" s="71">
        <v>27.1</v>
      </c>
      <c r="H36" s="71"/>
      <c r="I36" s="71">
        <v>31.9</v>
      </c>
      <c r="J36" s="71"/>
      <c r="K36" s="71">
        <v>34.799999999999997</v>
      </c>
      <c r="L36" s="71"/>
      <c r="M36" s="71">
        <v>35.9</v>
      </c>
      <c r="N36" s="71"/>
      <c r="O36" s="71">
        <v>35.5</v>
      </c>
      <c r="P36" s="71"/>
      <c r="Q36" s="71">
        <v>48.4</v>
      </c>
      <c r="R36" s="71"/>
      <c r="S36" s="71">
        <v>52.1</v>
      </c>
    </row>
    <row r="37" spans="1:23" ht="15.75" thickBot="1" x14ac:dyDescent="0.3">
      <c r="A37" s="3"/>
      <c r="B37" s="3"/>
      <c r="C37" s="3"/>
      <c r="D37" s="3"/>
      <c r="E37" s="3"/>
      <c r="F37" s="3"/>
      <c r="G37" s="3"/>
      <c r="H37" s="3"/>
      <c r="I37" s="17"/>
      <c r="J37" s="17"/>
      <c r="K37" s="17"/>
      <c r="L37" s="17"/>
      <c r="M37" s="17"/>
      <c r="N37" s="17"/>
      <c r="O37" s="17"/>
      <c r="P37" s="17"/>
      <c r="Q37" s="17"/>
      <c r="R37" s="17"/>
      <c r="S37" s="17"/>
    </row>
    <row r="38" spans="1:23" ht="3.75" customHeight="1" x14ac:dyDescent="0.25">
      <c r="A38" s="124"/>
      <c r="B38" s="124"/>
      <c r="C38" s="124"/>
      <c r="D38" s="124"/>
      <c r="E38" s="124"/>
      <c r="F38" s="124"/>
      <c r="G38" s="124"/>
      <c r="H38" s="124"/>
      <c r="I38" s="67"/>
      <c r="J38" s="67"/>
      <c r="K38" s="67"/>
      <c r="L38" s="67"/>
      <c r="M38" s="67"/>
      <c r="N38" s="67"/>
      <c r="O38" s="67"/>
      <c r="P38" s="67"/>
      <c r="Q38" s="67"/>
      <c r="R38" s="67"/>
      <c r="S38" s="67"/>
    </row>
    <row r="39" spans="1:23" s="12" customFormat="1" ht="12.75" x14ac:dyDescent="0.2">
      <c r="A39" s="22" t="s">
        <v>114</v>
      </c>
      <c r="B39" s="22"/>
      <c r="C39" s="22"/>
      <c r="D39" s="22"/>
      <c r="E39" s="22"/>
      <c r="F39" s="22"/>
      <c r="G39" s="22"/>
      <c r="H39" s="22"/>
      <c r="I39" s="22"/>
      <c r="J39" s="22"/>
      <c r="K39" s="22"/>
      <c r="L39" s="22"/>
      <c r="M39" s="22"/>
      <c r="N39" s="22"/>
      <c r="O39" s="22"/>
      <c r="P39" s="22"/>
      <c r="Q39" s="22"/>
      <c r="R39" s="22"/>
      <c r="S39" s="22"/>
    </row>
    <row r="40" spans="1:23" ht="3.75" customHeight="1" thickBot="1" x14ac:dyDescent="0.3">
      <c r="A40" s="69"/>
      <c r="B40" s="69"/>
      <c r="C40" s="69"/>
      <c r="D40" s="69"/>
      <c r="E40" s="69"/>
      <c r="F40" s="69"/>
      <c r="G40" s="69"/>
      <c r="H40" s="69"/>
      <c r="I40" s="106"/>
      <c r="J40" s="106"/>
      <c r="K40" s="106"/>
      <c r="L40" s="106"/>
      <c r="M40" s="106"/>
      <c r="N40" s="106"/>
      <c r="O40" s="106"/>
      <c r="P40" s="106"/>
      <c r="Q40" s="106"/>
      <c r="R40" s="106"/>
      <c r="S40" s="106"/>
    </row>
    <row r="41" spans="1:23" ht="3.75" customHeight="1" x14ac:dyDescent="0.25">
      <c r="A41" s="1"/>
      <c r="B41" s="1"/>
      <c r="C41" s="1"/>
      <c r="D41" s="1"/>
      <c r="E41" s="1"/>
      <c r="F41" s="1"/>
      <c r="G41" s="1"/>
      <c r="H41" s="1"/>
      <c r="I41" s="55"/>
      <c r="J41" s="55"/>
      <c r="K41" s="55"/>
      <c r="L41" s="55"/>
      <c r="M41" s="55"/>
      <c r="N41" s="55"/>
      <c r="O41" s="55"/>
      <c r="P41" s="55"/>
      <c r="Q41" s="55"/>
      <c r="R41" s="55"/>
      <c r="S41" s="55"/>
    </row>
    <row r="42" spans="1:23" x14ac:dyDescent="0.25">
      <c r="A42" s="12" t="s">
        <v>151</v>
      </c>
      <c r="B42" s="125">
        <v>1.7</v>
      </c>
      <c r="C42" s="125">
        <v>2</v>
      </c>
      <c r="D42" s="125">
        <v>3.1</v>
      </c>
      <c r="E42" s="125">
        <v>3.1</v>
      </c>
      <c r="F42" s="302" t="s">
        <v>32</v>
      </c>
      <c r="G42" s="125">
        <v>3.9</v>
      </c>
      <c r="H42" s="302" t="s">
        <v>32</v>
      </c>
      <c r="I42" s="125">
        <v>5</v>
      </c>
      <c r="J42" s="302" t="s">
        <v>32</v>
      </c>
      <c r="K42" s="125">
        <v>6.6</v>
      </c>
      <c r="L42" s="302" t="s">
        <v>32</v>
      </c>
      <c r="M42" s="125">
        <v>7.4</v>
      </c>
      <c r="N42" s="302" t="s">
        <v>32</v>
      </c>
      <c r="O42" s="125">
        <v>8.3000000000000007</v>
      </c>
      <c r="P42" s="302" t="s">
        <v>32</v>
      </c>
      <c r="Q42" s="125">
        <v>12.4</v>
      </c>
      <c r="R42" s="302" t="s">
        <v>32</v>
      </c>
      <c r="S42" s="125">
        <v>14.1</v>
      </c>
    </row>
    <row r="43" spans="1:23" x14ac:dyDescent="0.25">
      <c r="A43" s="48" t="s">
        <v>115</v>
      </c>
      <c r="B43" s="125">
        <v>3.5</v>
      </c>
      <c r="C43" s="125">
        <v>3.6</v>
      </c>
      <c r="D43" s="125">
        <v>4</v>
      </c>
      <c r="E43" s="125">
        <v>4.9000000000000004</v>
      </c>
      <c r="F43" s="302" t="s">
        <v>32</v>
      </c>
      <c r="G43" s="125">
        <v>4.9000000000000004</v>
      </c>
      <c r="H43" s="302" t="s">
        <v>32</v>
      </c>
      <c r="I43" s="125">
        <v>5.4</v>
      </c>
      <c r="J43" s="302" t="s">
        <v>32</v>
      </c>
      <c r="K43" s="125">
        <v>6.1</v>
      </c>
      <c r="L43" s="302" t="s">
        <v>32</v>
      </c>
      <c r="M43" s="125">
        <v>6.3</v>
      </c>
      <c r="N43" s="302" t="s">
        <v>32</v>
      </c>
      <c r="O43" s="125">
        <v>6.3</v>
      </c>
      <c r="P43" s="302" t="s">
        <v>32</v>
      </c>
      <c r="Q43" s="125">
        <v>8.1</v>
      </c>
      <c r="R43" s="302" t="s">
        <v>32</v>
      </c>
      <c r="S43" s="125">
        <v>9.1</v>
      </c>
      <c r="W43" s="146"/>
    </row>
    <row r="44" spans="1:23" x14ac:dyDescent="0.25">
      <c r="A44" s="12" t="s">
        <v>143</v>
      </c>
      <c r="B44" s="125">
        <v>6.6</v>
      </c>
      <c r="C44" s="125">
        <v>6.5</v>
      </c>
      <c r="D44" s="125">
        <v>7.6</v>
      </c>
      <c r="E44" s="125">
        <v>7.9</v>
      </c>
      <c r="F44" s="302" t="s">
        <v>32</v>
      </c>
      <c r="G44" s="125">
        <v>10.199999999999999</v>
      </c>
      <c r="H44" s="302" t="s">
        <v>32</v>
      </c>
      <c r="I44" s="125">
        <v>12.6</v>
      </c>
      <c r="J44" s="302" t="s">
        <v>32</v>
      </c>
      <c r="K44" s="125">
        <v>12.9</v>
      </c>
      <c r="L44" s="302" t="s">
        <v>32</v>
      </c>
      <c r="M44" s="125">
        <v>12.4</v>
      </c>
      <c r="N44" s="302" t="s">
        <v>32</v>
      </c>
      <c r="O44" s="125">
        <v>11.2</v>
      </c>
      <c r="P44" s="302" t="s">
        <v>32</v>
      </c>
      <c r="Q44" s="125">
        <v>15.9</v>
      </c>
      <c r="R44" s="302" t="s">
        <v>32</v>
      </c>
      <c r="S44" s="125">
        <v>15.3</v>
      </c>
      <c r="V44" s="145"/>
      <c r="W44" s="146"/>
    </row>
    <row r="45" spans="1:23" x14ac:dyDescent="0.25">
      <c r="A45" s="48" t="s">
        <v>116</v>
      </c>
      <c r="B45" s="125">
        <v>1.9</v>
      </c>
      <c r="C45" s="125">
        <v>2.2000000000000002</v>
      </c>
      <c r="D45" s="125">
        <v>2.2000000000000002</v>
      </c>
      <c r="E45" s="125">
        <v>2.4</v>
      </c>
      <c r="F45" s="302" t="s">
        <v>32</v>
      </c>
      <c r="G45" s="125">
        <v>2.6</v>
      </c>
      <c r="H45" s="302" t="s">
        <v>32</v>
      </c>
      <c r="I45" s="125">
        <v>2.4</v>
      </c>
      <c r="J45" s="302" t="s">
        <v>32</v>
      </c>
      <c r="K45" s="125">
        <v>2.1</v>
      </c>
      <c r="L45" s="302" t="s">
        <v>32</v>
      </c>
      <c r="M45" s="125">
        <v>2.2000000000000002</v>
      </c>
      <c r="N45" s="302" t="s">
        <v>32</v>
      </c>
      <c r="O45" s="125">
        <v>2.1</v>
      </c>
      <c r="P45" s="302" t="s">
        <v>32</v>
      </c>
      <c r="Q45" s="125">
        <v>2.4</v>
      </c>
      <c r="R45" s="302" t="s">
        <v>32</v>
      </c>
      <c r="S45" s="125">
        <v>2.4</v>
      </c>
      <c r="V45" s="145"/>
      <c r="W45" s="146"/>
    </row>
    <row r="46" spans="1:23" x14ac:dyDescent="0.25">
      <c r="A46" s="292" t="s">
        <v>225</v>
      </c>
      <c r="B46" s="125">
        <v>4.4000000000000004</v>
      </c>
      <c r="C46" s="125">
        <v>4.2</v>
      </c>
      <c r="D46" s="125">
        <v>4.2</v>
      </c>
      <c r="E46" s="125">
        <v>4</v>
      </c>
      <c r="F46" s="302" t="s">
        <v>32</v>
      </c>
      <c r="G46" s="125">
        <v>4.5</v>
      </c>
      <c r="H46" s="302" t="s">
        <v>32</v>
      </c>
      <c r="I46" s="125">
        <v>5.0999999999999996</v>
      </c>
      <c r="J46" s="302" t="s">
        <v>32</v>
      </c>
      <c r="K46" s="125">
        <v>4.8</v>
      </c>
      <c r="L46" s="302" t="s">
        <v>32</v>
      </c>
      <c r="M46" s="125">
        <v>4.3</v>
      </c>
      <c r="N46" s="302" t="s">
        <v>32</v>
      </c>
      <c r="O46" s="125">
        <v>4</v>
      </c>
      <c r="P46" s="302" t="s">
        <v>32</v>
      </c>
      <c r="Q46" s="125">
        <v>4.8</v>
      </c>
      <c r="R46" s="302" t="s">
        <v>32</v>
      </c>
      <c r="S46" s="125">
        <v>6.4</v>
      </c>
      <c r="V46" s="145"/>
      <c r="W46" s="146"/>
    </row>
    <row r="47" spans="1:23" x14ac:dyDescent="0.25">
      <c r="A47" s="48" t="s">
        <v>118</v>
      </c>
      <c r="B47" s="125">
        <v>0.6</v>
      </c>
      <c r="C47" s="125">
        <v>0.6</v>
      </c>
      <c r="D47" s="125">
        <v>0.6</v>
      </c>
      <c r="E47" s="125">
        <v>0.6</v>
      </c>
      <c r="F47" s="302" t="s">
        <v>32</v>
      </c>
      <c r="G47" s="125">
        <v>0.5</v>
      </c>
      <c r="H47" s="302" t="s">
        <v>32</v>
      </c>
      <c r="I47" s="125">
        <v>0.6</v>
      </c>
      <c r="J47" s="302" t="s">
        <v>32</v>
      </c>
      <c r="K47" s="125">
        <v>0.5</v>
      </c>
      <c r="L47" s="302" t="s">
        <v>32</v>
      </c>
      <c r="M47" s="125">
        <v>0.5</v>
      </c>
      <c r="N47" s="302" t="s">
        <v>32</v>
      </c>
      <c r="O47" s="125">
        <v>0.5</v>
      </c>
      <c r="P47" s="302" t="s">
        <v>32</v>
      </c>
      <c r="Q47" s="125">
        <v>0.8</v>
      </c>
      <c r="R47" s="302" t="s">
        <v>32</v>
      </c>
      <c r="S47" s="125">
        <v>0.9</v>
      </c>
      <c r="V47" s="145"/>
      <c r="W47" s="146"/>
    </row>
    <row r="48" spans="1:23" x14ac:dyDescent="0.25">
      <c r="A48" s="22" t="s">
        <v>117</v>
      </c>
      <c r="B48" s="108">
        <v>0</v>
      </c>
      <c r="C48" s="108">
        <v>0</v>
      </c>
      <c r="D48" s="108">
        <v>0</v>
      </c>
      <c r="E48" s="108">
        <v>0.1</v>
      </c>
      <c r="F48" s="302" t="s">
        <v>32</v>
      </c>
      <c r="G48" s="108">
        <v>0.2</v>
      </c>
      <c r="H48" s="302" t="s">
        <v>32</v>
      </c>
      <c r="I48" s="108">
        <v>0.2</v>
      </c>
      <c r="J48" s="302" t="s">
        <v>32</v>
      </c>
      <c r="K48" s="108">
        <v>0.2</v>
      </c>
      <c r="L48" s="302" t="s">
        <v>32</v>
      </c>
      <c r="M48" s="108">
        <v>1.3</v>
      </c>
      <c r="N48" s="302" t="s">
        <v>32</v>
      </c>
      <c r="O48" s="108">
        <v>1.3</v>
      </c>
      <c r="P48" s="302" t="s">
        <v>32</v>
      </c>
      <c r="Q48" s="108">
        <v>1.7</v>
      </c>
      <c r="R48" s="302" t="s">
        <v>32</v>
      </c>
      <c r="S48" s="108">
        <v>2.2999999999999998</v>
      </c>
      <c r="V48" s="145"/>
      <c r="W48" s="146"/>
    </row>
    <row r="49" spans="1:23" x14ac:dyDescent="0.25">
      <c r="A49" s="22" t="s">
        <v>161</v>
      </c>
      <c r="B49" s="108">
        <v>0</v>
      </c>
      <c r="C49" s="108">
        <v>0</v>
      </c>
      <c r="D49" s="108">
        <v>0</v>
      </c>
      <c r="E49" s="108">
        <v>0</v>
      </c>
      <c r="F49" s="302" t="s">
        <v>32</v>
      </c>
      <c r="G49" s="108">
        <v>0</v>
      </c>
      <c r="H49" s="302" t="s">
        <v>32</v>
      </c>
      <c r="I49" s="108">
        <v>0</v>
      </c>
      <c r="J49" s="302" t="s">
        <v>32</v>
      </c>
      <c r="K49" s="108">
        <v>0</v>
      </c>
      <c r="L49" s="302" t="s">
        <v>32</v>
      </c>
      <c r="M49" s="108">
        <v>0.2</v>
      </c>
      <c r="N49" s="302" t="s">
        <v>32</v>
      </c>
      <c r="O49" s="108">
        <v>0.3</v>
      </c>
      <c r="P49" s="302" t="s">
        <v>32</v>
      </c>
      <c r="Q49" s="108">
        <v>0.3</v>
      </c>
      <c r="R49" s="302" t="s">
        <v>32</v>
      </c>
      <c r="S49" s="108">
        <v>0.3</v>
      </c>
      <c r="V49" s="145"/>
      <c r="W49" s="146"/>
    </row>
    <row r="50" spans="1:23" x14ac:dyDescent="0.25">
      <c r="A50" s="22" t="s">
        <v>226</v>
      </c>
      <c r="B50" s="108">
        <v>0.3</v>
      </c>
      <c r="C50" s="108">
        <v>0.2</v>
      </c>
      <c r="D50" s="108">
        <v>0.2</v>
      </c>
      <c r="E50" s="108">
        <v>0.2</v>
      </c>
      <c r="F50" s="302" t="s">
        <v>32</v>
      </c>
      <c r="G50" s="108">
        <v>0.3</v>
      </c>
      <c r="H50" s="302" t="s">
        <v>32</v>
      </c>
      <c r="I50" s="108">
        <v>0.6</v>
      </c>
      <c r="J50" s="302" t="s">
        <v>32</v>
      </c>
      <c r="K50" s="108">
        <v>1.6</v>
      </c>
      <c r="L50" s="302" t="s">
        <v>32</v>
      </c>
      <c r="M50" s="108">
        <v>1.3</v>
      </c>
      <c r="N50" s="302" t="s">
        <v>32</v>
      </c>
      <c r="O50" s="108">
        <v>1.5</v>
      </c>
      <c r="P50" s="302" t="s">
        <v>32</v>
      </c>
      <c r="Q50" s="108">
        <v>2</v>
      </c>
      <c r="R50" s="302" t="s">
        <v>32</v>
      </c>
      <c r="S50" s="108">
        <v>1.3</v>
      </c>
      <c r="V50" s="145"/>
      <c r="W50" s="146"/>
    </row>
    <row r="51" spans="1:23" x14ac:dyDescent="0.25">
      <c r="A51" s="70" t="s">
        <v>73</v>
      </c>
      <c r="B51" s="89">
        <v>19</v>
      </c>
      <c r="C51" s="89">
        <v>19.3</v>
      </c>
      <c r="D51" s="89">
        <v>21.9</v>
      </c>
      <c r="E51" s="89">
        <v>23.2</v>
      </c>
      <c r="F51" s="70"/>
      <c r="G51" s="89">
        <v>27.1</v>
      </c>
      <c r="H51" s="89"/>
      <c r="I51" s="89">
        <v>31.9</v>
      </c>
      <c r="J51" s="89"/>
      <c r="K51" s="89">
        <v>34.800000000000004</v>
      </c>
      <c r="L51" s="89"/>
      <c r="M51" s="89">
        <v>35.9</v>
      </c>
      <c r="N51" s="89"/>
      <c r="O51" s="89">
        <v>35.5</v>
      </c>
      <c r="P51" s="89"/>
      <c r="Q51" s="89">
        <v>48.399999999999991</v>
      </c>
      <c r="R51" s="89"/>
      <c r="S51" s="89">
        <v>52.1</v>
      </c>
      <c r="V51" s="145"/>
      <c r="W51" s="146"/>
    </row>
    <row r="52" spans="1:23" x14ac:dyDescent="0.25">
      <c r="A52" s="48"/>
      <c r="B52" s="48"/>
      <c r="C52" s="48"/>
      <c r="D52" s="48"/>
      <c r="E52" s="48"/>
      <c r="F52" s="48"/>
      <c r="G52" s="48"/>
      <c r="H52" s="48"/>
      <c r="I52" s="135"/>
      <c r="J52" s="135"/>
      <c r="K52" s="135"/>
      <c r="L52" s="135"/>
      <c r="M52" s="135"/>
      <c r="N52" s="135"/>
      <c r="O52" s="135"/>
      <c r="P52" s="135"/>
      <c r="Q52" s="135"/>
      <c r="R52" s="135"/>
      <c r="S52" s="135"/>
      <c r="V52" s="145"/>
      <c r="W52" s="146"/>
    </row>
    <row r="53" spans="1:23" x14ac:dyDescent="0.25">
      <c r="A53" s="292" t="s">
        <v>251</v>
      </c>
      <c r="B53" s="292"/>
      <c r="C53" s="292"/>
      <c r="D53" s="292"/>
      <c r="E53" s="48"/>
      <c r="F53" s="48"/>
      <c r="G53" s="48"/>
      <c r="H53" s="48"/>
    </row>
    <row r="54" spans="1:23" x14ac:dyDescent="0.25">
      <c r="A54" s="48" t="s">
        <v>250</v>
      </c>
      <c r="B54" s="48"/>
      <c r="C54" s="48"/>
      <c r="D54" s="48"/>
      <c r="E54" s="48"/>
      <c r="F54" s="48"/>
      <c r="G54" s="48"/>
      <c r="H54" s="48"/>
    </row>
    <row r="55" spans="1:23" ht="4.5" customHeight="1" x14ac:dyDescent="0.25">
      <c r="A55" s="48"/>
      <c r="B55" s="48"/>
      <c r="C55" s="48"/>
      <c r="D55" s="48"/>
      <c r="E55" s="48"/>
      <c r="F55" s="48"/>
      <c r="G55" s="48"/>
      <c r="H55" s="48"/>
    </row>
    <row r="56" spans="1:23" x14ac:dyDescent="0.25">
      <c r="A56" s="350" t="s">
        <v>258</v>
      </c>
      <c r="B56" s="350"/>
      <c r="C56" s="350"/>
      <c r="D56" s="350"/>
      <c r="E56" s="350"/>
      <c r="F56" s="350"/>
      <c r="G56" s="350"/>
      <c r="H56" s="350"/>
      <c r="I56" s="350"/>
      <c r="J56" s="350"/>
      <c r="K56" s="350"/>
      <c r="L56" s="350"/>
      <c r="M56" s="350"/>
      <c r="N56" s="350"/>
      <c r="O56" s="350"/>
      <c r="P56" s="350"/>
      <c r="Q56" s="350"/>
      <c r="R56" s="350"/>
      <c r="S56" s="350"/>
    </row>
    <row r="57" spans="1:23" x14ac:dyDescent="0.25">
      <c r="A57" s="48"/>
      <c r="B57" s="48"/>
      <c r="C57" s="48"/>
      <c r="D57" s="48"/>
      <c r="E57" s="310"/>
      <c r="F57" s="310"/>
      <c r="G57" s="48"/>
      <c r="H57" s="48"/>
    </row>
    <row r="58" spans="1:23" x14ac:dyDescent="0.25">
      <c r="A58" s="48"/>
      <c r="B58" s="48"/>
      <c r="C58" s="48"/>
      <c r="D58" s="48"/>
      <c r="E58" s="310"/>
      <c r="F58" s="310"/>
      <c r="G58" s="48"/>
      <c r="H58" s="48"/>
    </row>
    <row r="59" spans="1:23" x14ac:dyDescent="0.25">
      <c r="A59" s="48"/>
      <c r="B59" s="48"/>
      <c r="C59" s="48"/>
      <c r="D59" s="48"/>
      <c r="E59" s="310"/>
      <c r="F59" s="310"/>
      <c r="G59" s="48"/>
      <c r="H59" s="48"/>
    </row>
    <row r="60" spans="1:23" x14ac:dyDescent="0.25">
      <c r="A60" s="48"/>
      <c r="B60" s="48"/>
      <c r="C60" s="48"/>
      <c r="D60" s="48"/>
      <c r="E60" s="310"/>
      <c r="F60" s="48"/>
      <c r="G60" s="48"/>
      <c r="H60" s="48"/>
    </row>
    <row r="61" spans="1:23" x14ac:dyDescent="0.25">
      <c r="A61" s="48"/>
      <c r="B61" s="48"/>
      <c r="C61" s="48"/>
      <c r="D61" s="48"/>
      <c r="E61" s="310"/>
      <c r="F61" s="48"/>
      <c r="G61" s="48"/>
      <c r="H61" s="48"/>
    </row>
    <row r="62" spans="1:23" x14ac:dyDescent="0.25">
      <c r="A62" s="48"/>
      <c r="B62" s="48"/>
      <c r="C62" s="48"/>
      <c r="D62" s="48"/>
      <c r="E62" s="310"/>
      <c r="F62" s="48"/>
      <c r="G62" s="48"/>
      <c r="H62" s="48"/>
    </row>
    <row r="63" spans="1:23" x14ac:dyDescent="0.25">
      <c r="A63" s="48"/>
      <c r="B63" s="48"/>
      <c r="C63" s="48"/>
      <c r="D63" s="48"/>
      <c r="E63" s="310"/>
      <c r="F63" s="48"/>
      <c r="G63" s="48"/>
      <c r="H63" s="48"/>
    </row>
    <row r="64" spans="1:23" x14ac:dyDescent="0.25">
      <c r="A64" s="48"/>
      <c r="B64" s="48"/>
      <c r="C64" s="48"/>
      <c r="D64" s="48"/>
      <c r="E64" s="48"/>
      <c r="F64" s="48"/>
      <c r="G64" s="48"/>
      <c r="H64" s="48"/>
    </row>
    <row r="65" spans="1:8" x14ac:dyDescent="0.25">
      <c r="A65" s="48"/>
      <c r="B65" s="48"/>
      <c r="C65" s="48"/>
      <c r="D65" s="48"/>
      <c r="E65" s="48"/>
      <c r="F65" s="48"/>
      <c r="G65" s="48"/>
      <c r="H65" s="48"/>
    </row>
    <row r="66" spans="1:8" x14ac:dyDescent="0.25">
      <c r="A66" s="48"/>
      <c r="B66" s="48"/>
      <c r="C66" s="48"/>
      <c r="D66" s="48"/>
      <c r="E66" s="48"/>
      <c r="F66" s="48"/>
      <c r="G66" s="48"/>
      <c r="H66" s="48"/>
    </row>
    <row r="67" spans="1:8" x14ac:dyDescent="0.25">
      <c r="A67" s="48"/>
      <c r="B67" s="48"/>
      <c r="C67" s="48"/>
      <c r="D67" s="48"/>
      <c r="E67" s="48"/>
      <c r="F67" s="48"/>
      <c r="G67" s="48"/>
      <c r="H67" s="48"/>
    </row>
    <row r="68" spans="1:8" x14ac:dyDescent="0.25">
      <c r="A68" s="48"/>
      <c r="B68" s="48"/>
      <c r="C68" s="48"/>
      <c r="D68" s="48"/>
      <c r="E68" s="48"/>
      <c r="F68" s="48"/>
      <c r="G68" s="48"/>
      <c r="H68" s="48"/>
    </row>
  </sheetData>
  <mergeCells count="1">
    <mergeCell ref="A56:S56"/>
  </mergeCells>
  <phoneticPr fontId="8" type="noConversion"/>
  <hyperlinks>
    <hyperlink ref="A1" location="'Table of contents'!A1" display="AUM BY CLIENT" xr:uid="{00000000-0004-0000-0800-000000000000}"/>
  </hyperlinks>
  <pageMargins left="0.55118110236220474" right="0.55118110236220474" top="0.78740157480314965" bottom="0.78740157480314965" header="0.51181102362204722" footer="0.51181102362204722"/>
  <pageSetup paperSize="9"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Table of contents</vt:lpstr>
      <vt:lpstr>1) Income statement</vt:lpstr>
      <vt:lpstr>2) IM and FMS key figures</vt:lpstr>
      <vt:lpstr>3) Performance fees</vt:lpstr>
      <vt:lpstr>4) Balance sheet</vt:lpstr>
      <vt:lpstr>5) Statement of cash flows</vt:lpstr>
      <vt:lpstr>6a) AuM development</vt:lpstr>
      <vt:lpstr>6b) Investment Mangement AuM</vt:lpstr>
      <vt:lpstr>6c) Investment Management flows</vt:lpstr>
      <vt:lpstr>6d) Fund Management Service AuM</vt:lpstr>
      <vt:lpstr>7) Share information</vt:lpstr>
      <vt:lpstr>8) FX rates</vt:lpstr>
      <vt:lpstr>'3) Performance fees'!Print_Area</vt:lpstr>
      <vt:lpstr>'5) Statement of cash flows'!Print_Area</vt:lpstr>
      <vt:lpstr>'6a) AuM development'!Print_Area</vt:lpstr>
      <vt:lpstr>'7) Share information'!Print_Area</vt:lpstr>
      <vt:lpstr>'8) FX 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Moser</dc:creator>
  <cp:lastModifiedBy>Czyzowska, Magdalena</cp:lastModifiedBy>
  <cp:lastPrinted>2021-02-10T12:19:28Z</cp:lastPrinted>
  <dcterms:created xsi:type="dcterms:W3CDTF">2016-05-03T14:29:49Z</dcterms:created>
  <dcterms:modified xsi:type="dcterms:W3CDTF">2024-08-07T14:55:11Z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